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20" tabRatio="718" activeTab="1"/>
  </bookViews>
  <sheets>
    <sheet name="P&amp;L" sheetId="1" r:id="rId1"/>
    <sheet name="BS" sheetId="2" r:id="rId2"/>
    <sheet name="equity" sheetId="3" r:id="rId3"/>
    <sheet name="Cash Flow" sheetId="4" r:id="rId4"/>
    <sheet name="Note A1-A13" sheetId="5" r:id="rId5"/>
    <sheet name="Note B1-B15" sheetId="6" r:id="rId6"/>
    <sheet name="Attachment 2" sheetId="7" state="hidden" r:id="rId7"/>
  </sheets>
  <definedNames>
    <definedName name="_xlnm.Print_Area" localSheetId="1">'BS'!$A$12:$G$88</definedName>
    <definedName name="_xlnm.Print_Area" localSheetId="3">'Cash Flow'!$A$1:$F$77</definedName>
    <definedName name="_xlnm.Print_Area" localSheetId="2">'equity'!$A$1:$Q$46</definedName>
    <definedName name="_xlnm.Print_Area" localSheetId="4">'Note A1-A13'!$A$1:$I$125</definedName>
    <definedName name="_xlnm.Print_Area" localSheetId="5">'Note B1-B15'!$A$1:$J$162</definedName>
    <definedName name="_xlnm.Print_Area" localSheetId="0">'P&amp;L'!$A$1:$K$50</definedName>
    <definedName name="_xlnm.Print_Titles" localSheetId="1">'BS'!$1:$10</definedName>
    <definedName name="_xlnm.Print_Titles" localSheetId="3">'Cash Flow'!$1:$11</definedName>
    <definedName name="_xlnm.Print_Titles" localSheetId="4">'Note A1-A13'!$1:$3</definedName>
    <definedName name="_xlnm.Print_Titles" localSheetId="5">'Note B1-B15'!$1:$2</definedName>
  </definedNames>
  <calcPr fullCalcOnLoad="1"/>
</workbook>
</file>

<file path=xl/sharedStrings.xml><?xml version="1.0" encoding="utf-8"?>
<sst xmlns="http://schemas.openxmlformats.org/spreadsheetml/2006/main" count="430" uniqueCount="314">
  <si>
    <t>Please see next page for the comments.</t>
  </si>
  <si>
    <t>Property, plant and equipment</t>
  </si>
  <si>
    <t>RM'000</t>
  </si>
  <si>
    <t>ASSETS</t>
  </si>
  <si>
    <t>%</t>
  </si>
  <si>
    <t>Others</t>
  </si>
  <si>
    <t xml:space="preserve"> </t>
  </si>
  <si>
    <t>Total</t>
  </si>
  <si>
    <t>ALLIANCE BANK MALAYSIA BERHAD</t>
  </si>
  <si>
    <t xml:space="preserve">Share </t>
  </si>
  <si>
    <t>Basis of Preparation</t>
  </si>
  <si>
    <t>Minority interests</t>
  </si>
  <si>
    <t>(a)</t>
  </si>
  <si>
    <t>(b)</t>
  </si>
  <si>
    <t>Changes in Estimates</t>
  </si>
  <si>
    <t>Tax recoverable</t>
  </si>
  <si>
    <t>Other operating income</t>
  </si>
  <si>
    <t>Banking Institution             :</t>
  </si>
  <si>
    <t>Bank Holding Company     :</t>
  </si>
  <si>
    <t>Total Asset</t>
  </si>
  <si>
    <t>PBT</t>
  </si>
  <si>
    <t>PAT</t>
  </si>
  <si>
    <t>Name of Company</t>
  </si>
  <si>
    <t>% of</t>
  </si>
  <si>
    <t>RMm</t>
  </si>
  <si>
    <t>Group</t>
  </si>
  <si>
    <t>TA</t>
  </si>
  <si>
    <t>Alliance Bank Malaysia Berhad</t>
  </si>
  <si>
    <t>AllianceGroup Properties S/B</t>
  </si>
  <si>
    <t>Alliance Unit Trust Management</t>
  </si>
  <si>
    <t xml:space="preserve">  Berhad</t>
  </si>
  <si>
    <t>2a</t>
  </si>
  <si>
    <t>Alliance Merchant Group</t>
  </si>
  <si>
    <t>of which :
Alliance Merchant Bank Berhad</t>
  </si>
  <si>
    <t>OVERALL ASSESSMENT OF THE BANK AND ITS SUBSIDIARIES FINANCIAL PERFORMANCE</t>
  </si>
  <si>
    <t>MALAYSIAN PLANTATIONS BERHAD</t>
  </si>
  <si>
    <t>Minority</t>
  </si>
  <si>
    <t>Interest</t>
  </si>
  <si>
    <t>Change 06/05</t>
  </si>
  <si>
    <t>Attributable to:</t>
  </si>
  <si>
    <t>Equity</t>
  </si>
  <si>
    <t>TOTAL ASSETS</t>
  </si>
  <si>
    <t>Note</t>
  </si>
  <si>
    <t>Change 06/07 vs 05/06</t>
  </si>
  <si>
    <t>&gt;100</t>
  </si>
  <si>
    <t xml:space="preserve">  </t>
  </si>
  <si>
    <t>Financial 2nd Quarter Ended :</t>
  </si>
  <si>
    <t xml:space="preserve"> 30 September 2006</t>
  </si>
  <si>
    <t>Aggregation of line 1 to 5</t>
  </si>
  <si>
    <t>Alliance Direct Marketing</t>
  </si>
  <si>
    <t>&lt;(100)</t>
  </si>
  <si>
    <t>UNAUDITED</t>
  </si>
  <si>
    <t>AUDITED</t>
  </si>
  <si>
    <t>AS AT</t>
  </si>
  <si>
    <t>Land held for property development</t>
  </si>
  <si>
    <t xml:space="preserve">Goodwill </t>
  </si>
  <si>
    <t xml:space="preserve">QUARTERLY REPORT ON CONSOLIDATED RESULTS </t>
  </si>
  <si>
    <t>(The figures have not been audited)</t>
  </si>
  <si>
    <t xml:space="preserve">Equity holders of the parent </t>
  </si>
  <si>
    <t>- Basic</t>
  </si>
  <si>
    <t xml:space="preserve">- Fully diluted      </t>
  </si>
  <si>
    <t>CONDENSED CONSOLIDATED STATEMENT OF CHANGES IN EQUITY (UNAUDITED)</t>
  </si>
  <si>
    <t>&lt;Distributable&gt;</t>
  </si>
  <si>
    <t>Share</t>
  </si>
  <si>
    <t>Shareholders</t>
  </si>
  <si>
    <t>Capital</t>
  </si>
  <si>
    <t>Premium</t>
  </si>
  <si>
    <t>Reserve</t>
  </si>
  <si>
    <t>CONDENSED CONSOLIDATED CASH FLOW STATEMENTS</t>
  </si>
  <si>
    <t xml:space="preserve">Changes in Debt And Equity Securities </t>
  </si>
  <si>
    <t>Dividend Paid</t>
  </si>
  <si>
    <t>Segment Information</t>
  </si>
  <si>
    <t>Profit</t>
  </si>
  <si>
    <t>Revenue</t>
  </si>
  <si>
    <t>Valuation Of Property, Plant And Equipment</t>
  </si>
  <si>
    <t>Material Events Subsequent To The Balance Sheet Date</t>
  </si>
  <si>
    <t>B1.</t>
  </si>
  <si>
    <t>B2.</t>
  </si>
  <si>
    <t>B3.</t>
  </si>
  <si>
    <t>B4.</t>
  </si>
  <si>
    <t>B5.</t>
  </si>
  <si>
    <t>B6.</t>
  </si>
  <si>
    <t>B7.</t>
  </si>
  <si>
    <t>B8.</t>
  </si>
  <si>
    <t>B9.</t>
  </si>
  <si>
    <t>B11.</t>
  </si>
  <si>
    <t>Operating expenses</t>
  </si>
  <si>
    <t>Finance costs</t>
  </si>
  <si>
    <t>Share of results of associates/</t>
  </si>
  <si>
    <t>Taxation</t>
  </si>
  <si>
    <t>CURRENT</t>
  </si>
  <si>
    <t>QUARTER</t>
  </si>
  <si>
    <t>ENDED</t>
  </si>
  <si>
    <t>COMPARATIVE</t>
  </si>
  <si>
    <t>CUMULATIVE</t>
  </si>
  <si>
    <t>NON-CURRENT ASSETS</t>
  </si>
  <si>
    <t>Prepaid lease payments</t>
  </si>
  <si>
    <t>Investments in jointly-controlled entities</t>
  </si>
  <si>
    <t>Other receivables</t>
  </si>
  <si>
    <t>Available for sale financial assets</t>
  </si>
  <si>
    <t>Other investments</t>
  </si>
  <si>
    <t>CURRENT ASSETS</t>
  </si>
  <si>
    <t>Property development costs</t>
  </si>
  <si>
    <t>Inventories</t>
  </si>
  <si>
    <t>Cash and bank balances</t>
  </si>
  <si>
    <t>EQUITY AND LIABILITIES</t>
  </si>
  <si>
    <t xml:space="preserve">Equity attributable to equity </t>
  </si>
  <si>
    <t xml:space="preserve"> holders of the Company</t>
  </si>
  <si>
    <t xml:space="preserve"> Share capital</t>
  </si>
  <si>
    <t xml:space="preserve"> Share premium</t>
  </si>
  <si>
    <t xml:space="preserve"> Treasury shares</t>
  </si>
  <si>
    <t xml:space="preserve"> Reserves</t>
  </si>
  <si>
    <t>Total equity</t>
  </si>
  <si>
    <t>Non-current liabilities</t>
  </si>
  <si>
    <t xml:space="preserve"> Provisions for liabilities</t>
  </si>
  <si>
    <t xml:space="preserve"> Deferred tax liabilities</t>
  </si>
  <si>
    <t xml:space="preserve"> Bank borrowings</t>
  </si>
  <si>
    <t xml:space="preserve"> Other borrowings</t>
  </si>
  <si>
    <t>Current liabilities</t>
  </si>
  <si>
    <t xml:space="preserve"> Trade and other payables</t>
  </si>
  <si>
    <t>Total Liabilities</t>
  </si>
  <si>
    <t>TOTAL EQUITY AND LIABILITIES</t>
  </si>
  <si>
    <t>Revaluation</t>
  </si>
  <si>
    <t>Exchange</t>
  </si>
  <si>
    <t>Other</t>
  </si>
  <si>
    <t xml:space="preserve">Retained </t>
  </si>
  <si>
    <t>Treasury</t>
  </si>
  <si>
    <t>shares</t>
  </si>
  <si>
    <t>&lt;---------------------------- Non-distributable-------------------------&gt;</t>
  </si>
  <si>
    <t>Available-for-sale financial assets:</t>
  </si>
  <si>
    <t>Purchase of treasury shares</t>
  </si>
  <si>
    <t xml:space="preserve">       &lt;--------------------------------------- Attributable to Equity Holders of the Parent ---------------------------------------------&gt;</t>
  </si>
  <si>
    <t>CASH FLOWS FROM OPERATING ACTIVITIES</t>
  </si>
  <si>
    <t xml:space="preserve">  Changes in working capital </t>
  </si>
  <si>
    <t xml:space="preserve">  Net change in current assets</t>
  </si>
  <si>
    <t xml:space="preserve">  Net change in current liabilities</t>
  </si>
  <si>
    <t>Net change in working capital</t>
  </si>
  <si>
    <t>Interest received</t>
  </si>
  <si>
    <t>Staff benefits paid</t>
  </si>
  <si>
    <t>CASH FLOWS FROM INVESTING ACTIVITIES</t>
  </si>
  <si>
    <t>Purchase of property, plant and equipment</t>
  </si>
  <si>
    <t>Proceeds from sale of property, plant and equipment</t>
  </si>
  <si>
    <t>CASH FLOWS FROM FINANCING ACTIVITIES</t>
  </si>
  <si>
    <t>Payment of finance lease liabilities</t>
  </si>
  <si>
    <t xml:space="preserve">  AS AT 1 JANUARY </t>
  </si>
  <si>
    <t xml:space="preserve">FOREIGN CURRENCY DIFFERENCES ON </t>
  </si>
  <si>
    <t xml:space="preserve"> OPENING CASH AND CASH EQUIVALENTS</t>
  </si>
  <si>
    <t xml:space="preserve">CASH AND CASH EQUIVALENTS </t>
  </si>
  <si>
    <t>Audit Report of Preceding Annual Financial Statements</t>
  </si>
  <si>
    <t>Seasonal or Cyclicality of Operations</t>
  </si>
  <si>
    <t>Hospitality</t>
  </si>
  <si>
    <t>Finance cost</t>
  </si>
  <si>
    <t>Capital Commitments</t>
  </si>
  <si>
    <t>Decrease</t>
  </si>
  <si>
    <t>Guarantees given to third parties</t>
  </si>
  <si>
    <t>Machineries buy back option</t>
  </si>
  <si>
    <t>A1.</t>
  </si>
  <si>
    <t>A2.</t>
  </si>
  <si>
    <t>A3.</t>
  </si>
  <si>
    <t>A4.</t>
  </si>
  <si>
    <t>A5.</t>
  </si>
  <si>
    <t>A6.</t>
  </si>
  <si>
    <t>A7.</t>
  </si>
  <si>
    <t>A9.</t>
  </si>
  <si>
    <t>A8.</t>
  </si>
  <si>
    <t>A10.</t>
  </si>
  <si>
    <t>A11.</t>
  </si>
  <si>
    <t>A12.</t>
  </si>
  <si>
    <t>A13.</t>
  </si>
  <si>
    <t>Review of performance</t>
  </si>
  <si>
    <t>Variance from Profit Forecast or Profit Guarantee</t>
  </si>
  <si>
    <t>Purchase and Disposal of Quoted Securities</t>
  </si>
  <si>
    <t>Total purchases at cost</t>
  </si>
  <si>
    <t>Total investment at cost</t>
  </si>
  <si>
    <t>Total investment at market value</t>
  </si>
  <si>
    <t>Status of Corporate Proposals</t>
  </si>
  <si>
    <t>Short term  -  Secured</t>
  </si>
  <si>
    <t xml:space="preserve">                  -  Unsecured</t>
  </si>
  <si>
    <t>Long term  -  Secured</t>
  </si>
  <si>
    <t>equivalent</t>
  </si>
  <si>
    <t>'000</t>
  </si>
  <si>
    <t xml:space="preserve"> Hong Kong Dollar</t>
  </si>
  <si>
    <t xml:space="preserve"> Singapore Dollar</t>
  </si>
  <si>
    <t>AUD</t>
  </si>
  <si>
    <t>HKD</t>
  </si>
  <si>
    <t>SGD</t>
  </si>
  <si>
    <t>Group Borrowings and Debt Securities</t>
  </si>
  <si>
    <t>B10.</t>
  </si>
  <si>
    <t>Material Litigation</t>
  </si>
  <si>
    <t xml:space="preserve">Dividend </t>
  </si>
  <si>
    <t xml:space="preserve"> in prior years</t>
  </si>
  <si>
    <t xml:space="preserve"> Japanese Yen</t>
  </si>
  <si>
    <t>JPY</t>
  </si>
  <si>
    <t>A9</t>
  </si>
  <si>
    <t>B7</t>
  </si>
  <si>
    <t>A6</t>
  </si>
  <si>
    <t>B9a</t>
  </si>
  <si>
    <t>B9b</t>
  </si>
  <si>
    <t xml:space="preserve"> Retained earnings</t>
  </si>
  <si>
    <t>PART A</t>
  </si>
  <si>
    <t>PART B</t>
  </si>
  <si>
    <t>Business Segment</t>
  </si>
  <si>
    <t xml:space="preserve">Property </t>
  </si>
  <si>
    <t>Manufacturing</t>
  </si>
  <si>
    <t>General Trading</t>
  </si>
  <si>
    <t>External Sales</t>
  </si>
  <si>
    <t xml:space="preserve">    jointly controlled entities</t>
  </si>
  <si>
    <t>MULPHA INTERNATIONAL BHD (19764-T)</t>
  </si>
  <si>
    <t>Net assets per share (RM)</t>
  </si>
  <si>
    <t>TO</t>
  </si>
  <si>
    <t xml:space="preserve">  profit or loss</t>
  </si>
  <si>
    <t xml:space="preserve">Financial assets at fair value  through </t>
  </si>
  <si>
    <t xml:space="preserve"> Other long term liabilities</t>
  </si>
  <si>
    <t xml:space="preserve"> Lease and hire purchase payables</t>
  </si>
  <si>
    <t>CONDENSED CONSOLIDATED INCOME STATEMENT</t>
  </si>
  <si>
    <t>By Order Of The Board</t>
  </si>
  <si>
    <t>NG SENG NAM</t>
  </si>
  <si>
    <t xml:space="preserve">Petaling Jaya </t>
  </si>
  <si>
    <t>Explanatory Notes Pursuant to Financial Reporting Standard (FRS) 134: Interim Financial Reporting</t>
  </si>
  <si>
    <t xml:space="preserve">Explanatory  Notes  Pursuant  to  paragraph 9.22  of  the  Listing  Requirements  of  Bursa Malaysia </t>
  </si>
  <si>
    <t xml:space="preserve">Securities Berhad                    </t>
  </si>
  <si>
    <t>Current year income tax</t>
  </si>
  <si>
    <t>Deferred tax</t>
  </si>
  <si>
    <t>- Malaysian</t>
  </si>
  <si>
    <t xml:space="preserve">- Foreign </t>
  </si>
  <si>
    <t>Profit on Sale of Unquoted Investments or Properties</t>
  </si>
  <si>
    <t xml:space="preserve"> Australian Dollar</t>
  </si>
  <si>
    <t>B12.</t>
  </si>
  <si>
    <t>MULPHA INTERNATIONAL BHD</t>
  </si>
  <si>
    <t>Investment</t>
  </si>
  <si>
    <t>Comparisons With Preceding Quarter's Results</t>
  </si>
  <si>
    <t>Current Year Prospects</t>
  </si>
  <si>
    <t>Trade and other receivables</t>
  </si>
  <si>
    <t>Convertible Notes - equity component</t>
  </si>
  <si>
    <t xml:space="preserve"> Pound Sterling</t>
  </si>
  <si>
    <t>GBP</t>
  </si>
  <si>
    <t>B5</t>
  </si>
  <si>
    <t>B12</t>
  </si>
  <si>
    <t>Share of profit of associates</t>
  </si>
  <si>
    <t>Share of profit of jointly-controlled</t>
  </si>
  <si>
    <t xml:space="preserve"> entities</t>
  </si>
  <si>
    <t>Purchase/disposal of quoted securities by the Group in the ordinary course of business are as follows:-</t>
  </si>
  <si>
    <t xml:space="preserve">   Fair value movement</t>
  </si>
  <si>
    <t xml:space="preserve"> Tax payable</t>
  </si>
  <si>
    <t>Interest paid</t>
  </si>
  <si>
    <r>
      <t>MULPHA INTERNATIONAL BHD</t>
    </r>
    <r>
      <rPr>
        <sz val="11"/>
        <rFont val="Times New Roman"/>
        <family val="1"/>
      </rPr>
      <t>(19764-T)</t>
    </r>
  </si>
  <si>
    <t>31.03.2008</t>
  </si>
  <si>
    <t>3 MONTHS</t>
  </si>
  <si>
    <r>
      <t xml:space="preserve">MULPHA INTERNATIONAL BHD </t>
    </r>
    <r>
      <rPr>
        <sz val="11"/>
        <rFont val="Times New Roman"/>
        <family val="1"/>
      </rPr>
      <t>(19764-T)</t>
    </r>
  </si>
  <si>
    <r>
      <t xml:space="preserve">MULPHA INTERNATIONAL BHD </t>
    </r>
    <r>
      <rPr>
        <sz val="10"/>
        <rFont val="Times New Roman"/>
        <family val="1"/>
      </rPr>
      <t>(</t>
    </r>
    <r>
      <rPr>
        <sz val="11"/>
        <rFont val="Times New Roman"/>
        <family val="1"/>
      </rPr>
      <t>19764-T)</t>
    </r>
  </si>
  <si>
    <t>&lt;-------3 MONTHS ENDED-----&gt;</t>
  </si>
  <si>
    <t>At 1 January 2008</t>
  </si>
  <si>
    <t>At 31 March 2008</t>
  </si>
  <si>
    <t>1st Quarter Ended</t>
  </si>
  <si>
    <t>3 Months Period Ended</t>
  </si>
  <si>
    <t>3 Months</t>
  </si>
  <si>
    <t>Period Ended</t>
  </si>
  <si>
    <t xml:space="preserve"> US Dollar</t>
  </si>
  <si>
    <t>USD</t>
  </si>
  <si>
    <t>Investment properties</t>
  </si>
  <si>
    <t>Investments in associates</t>
  </si>
  <si>
    <t xml:space="preserve">Overprovision of taxation </t>
  </si>
  <si>
    <t>Short term -</t>
  </si>
  <si>
    <t xml:space="preserve">   Secured : Bonds</t>
  </si>
  <si>
    <t>Long term -</t>
  </si>
  <si>
    <t xml:space="preserve">   Unsecured : Convertible Notes </t>
  </si>
  <si>
    <t>Refurbishment of investment properties</t>
  </si>
  <si>
    <t>Adjustments for non-cash items</t>
  </si>
  <si>
    <t>Income tax paid</t>
  </si>
  <si>
    <t>Total disposal (at disposal value)</t>
  </si>
  <si>
    <t>Company Secretary</t>
  </si>
  <si>
    <t>FOR THE FIRST FINANCIAL QUARTER ENDED 31 MARCH  2009</t>
  </si>
  <si>
    <t>FOR THE FINANCIAL PERIOD ENDED 31 MARCH 2009</t>
  </si>
  <si>
    <t>31.03.2009</t>
  </si>
  <si>
    <t>31.12.2008</t>
  </si>
  <si>
    <t>CONDENSED CONSOLIDATED BALANCE SHEET AS AT 31 MARCH 2009</t>
  </si>
  <si>
    <t>FOR THE PERIOD  ENDED 31 MARCH 2009</t>
  </si>
  <si>
    <t>At 1 January 2009</t>
  </si>
  <si>
    <t>At 31 March 2009</t>
  </si>
  <si>
    <t>FIRST FINANCIAL QUARTER ENDED 31 MARCH 2009</t>
  </si>
  <si>
    <t>Segment analysis for the period ended 31 March 2009 is set out below:</t>
  </si>
  <si>
    <t>Total loss on disposal</t>
  </si>
  <si>
    <t>The details of the bank borrowings as at 31 March 2009 are as follows:-</t>
  </si>
  <si>
    <t>Profit/(Loss) from operations</t>
  </si>
  <si>
    <t>Profit/(Loss) before tax</t>
  </si>
  <si>
    <t>Profit/(Loss) for the period</t>
  </si>
  <si>
    <t>Transfer within reserves</t>
  </si>
  <si>
    <t xml:space="preserve">Movement in subsidiaries' net assets and </t>
  </si>
  <si>
    <t xml:space="preserve">  group reserve</t>
  </si>
  <si>
    <t>Earnings/(Loss) per share (sen):-</t>
  </si>
  <si>
    <t>Net profit/(loss) for the period</t>
  </si>
  <si>
    <t>Profit/(Loss) Before Tax</t>
  </si>
  <si>
    <t>22 May 2009</t>
  </si>
  <si>
    <t>FOR THE QUARTER ENDED 31 MARCH 2009</t>
  </si>
  <si>
    <t>Profit/(loss) before taxation</t>
  </si>
  <si>
    <t>Fixed deposits uplifted</t>
  </si>
  <si>
    <t xml:space="preserve">   Unsecured : Revolving Loan</t>
  </si>
  <si>
    <t>Earnings/(Loss) Per Share</t>
  </si>
  <si>
    <t>Changes in The Composition Of the Group</t>
  </si>
  <si>
    <t>Changes in Contingent Liabilities or Contingent Assets</t>
  </si>
  <si>
    <t>Refund of deposit on property, plant and equipment</t>
  </si>
  <si>
    <t>Operating profit/(loss) before changes in working capital</t>
  </si>
  <si>
    <t>Cash (used in)/generated from operations</t>
  </si>
  <si>
    <t>Net cash (used in)/generated from operating activities</t>
  </si>
  <si>
    <t>Net cash generated from/(used in) investing activities</t>
  </si>
  <si>
    <t>Purchase and cancellation of treasury shares by a subsidiary</t>
  </si>
  <si>
    <t>Net (repayment)/drawdown of borrowings</t>
  </si>
  <si>
    <t>Net cash (used in)/generated from financing activities</t>
  </si>
  <si>
    <t>NET DECREASE IN CASH AND CASH</t>
  </si>
  <si>
    <t xml:space="preserve">  EQUIVALENTS</t>
  </si>
  <si>
    <t xml:space="preserve">  AS AT 31 MARCH</t>
  </si>
  <si>
    <t>Included in the above Group borrowings are the following</t>
  </si>
  <si>
    <t>bank borrowings raised by foreign subsidiaries and</t>
  </si>
  <si>
    <t>denominated in foreign currencies: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</si>
</sst>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
    <numFmt numFmtId="186" formatCode="#,##0,;[Red]\(#,##0,\)"/>
    <numFmt numFmtId="187" formatCode="#,##0,;[Red]\(#,##0\)"/>
    <numFmt numFmtId="188" formatCode="0.00_);[Red]\(0.00\)"/>
    <numFmt numFmtId="189" formatCode="#,##0,_ ;[Red]\(#,##0,\)\ "/>
    <numFmt numFmtId="190" formatCode="#,##0,_ ;[Red]\-#,##0,\ "/>
    <numFmt numFmtId="191" formatCode="#,##0_ ;[Red]\-#,##0\ "/>
    <numFmt numFmtId="192" formatCode="#,##0.0_);[Red]\(#,##0.0\)"/>
    <numFmt numFmtId="193" formatCode="0.00_)"/>
    <numFmt numFmtId="194" formatCode="#,##0;[Red]\(#,##0\)"/>
    <numFmt numFmtId="195" formatCode="_(* #,##0_);_(* \(#,##0\);_(* &quot;-&quot;??_);_(@_)"/>
    <numFmt numFmtId="196" formatCode="#,##0,;\(#,##0,\);"/>
    <numFmt numFmtId="197" formatCode="#,##0.0,\);\(#,##0,\)"/>
    <numFmt numFmtId="198" formatCode="#,##0,;\(#,##0,\)"/>
    <numFmt numFmtId="199" formatCode="0.0_);[Red]\(0.0\)"/>
    <numFmt numFmtId="200" formatCode="#,##0.0,,;[Red]\(#,##0.0,,\)"/>
    <numFmt numFmtId="201" formatCode="0.0"/>
    <numFmt numFmtId="202" formatCode="0_);[Red]\(0\)"/>
    <numFmt numFmtId="203" formatCode="_(* #,##0.000_);_(* \(#,##0.000\);_(* &quot;-&quot;??_);_(@_)"/>
    <numFmt numFmtId="204" formatCode="_(* #,##0.0_);_(* \(#,##0.0\);_(* &quot;-&quot;??_);_(@_)"/>
    <numFmt numFmtId="205" formatCode="_(* #,##0.0000_);_(* \(#,##0.0000\);_(* &quot;-&quot;??_);_(@_)"/>
    <numFmt numFmtId="206" formatCode="###0;[Red]\(###0\)"/>
    <numFmt numFmtId="207" formatCode="0.000_);[Red]\(0.000\)"/>
    <numFmt numFmtId="208" formatCode="0.000"/>
    <numFmt numFmtId="209" formatCode="#,##0.0;[Red]\-#,##0.0"/>
    <numFmt numFmtId="210" formatCode="_(* #,##0.00000_);_(* \(#,##0.00000\);_(* &quot;-&quot;??_);_(@_)"/>
    <numFmt numFmtId="211" formatCode="_(* #,##0.000000_);_(* \(#,##0.000000\);_(* &quot;-&quot;??_);_(@_)"/>
    <numFmt numFmtId="212" formatCode="_(* #,##0.00_);_(* \(#,##0.00\);_(* &quot;-&quot;_);_(@_)"/>
    <numFmt numFmtId="213" formatCode="0.0000"/>
    <numFmt numFmtId="214" formatCode="&quot;Yes&quot;;&quot;Yes&quot;;&quot;No&quot;"/>
    <numFmt numFmtId="215" formatCode="&quot;True&quot;;&quot;True&quot;;&quot;False&quot;"/>
    <numFmt numFmtId="216" formatCode="&quot;On&quot;;&quot;On&quot;;&quot;Off&quot;"/>
    <numFmt numFmtId="217" formatCode="[$€-2]\ #,##0.00_);[Red]\([$€-2]\ #,##0.00\)"/>
  </numFmts>
  <fonts count="66">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u val="single"/>
      <sz val="9.6"/>
      <color indexed="36"/>
      <name val="Times New Roman"/>
      <family val="1"/>
    </font>
    <font>
      <sz val="8"/>
      <name val="Arial"/>
      <family val="2"/>
    </font>
    <font>
      <u val="single"/>
      <sz val="9.6"/>
      <color indexed="12"/>
      <name val="Times New Roman"/>
      <family val="1"/>
    </font>
    <font>
      <b/>
      <i/>
      <sz val="16"/>
      <name val="Helv"/>
      <family val="0"/>
    </font>
    <font>
      <sz val="10"/>
      <name val="Arial MT"/>
      <family val="0"/>
    </font>
    <font>
      <i/>
      <sz val="12"/>
      <name val="Times New Roman"/>
      <family val="1"/>
    </font>
    <font>
      <sz val="12"/>
      <color indexed="10"/>
      <name val="Times New Roman"/>
      <family val="1"/>
    </font>
    <font>
      <b/>
      <i/>
      <sz val="12"/>
      <name val="Times New Roman"/>
      <family val="1"/>
    </font>
    <font>
      <sz val="11"/>
      <name val="Times New Roman"/>
      <family val="1"/>
    </font>
    <font>
      <i/>
      <sz val="11"/>
      <name val="Times New Roman"/>
      <family val="1"/>
    </font>
    <font>
      <b/>
      <sz val="11"/>
      <name val="Times New Roman"/>
      <family val="1"/>
    </font>
    <font>
      <b/>
      <sz val="12"/>
      <color indexed="10"/>
      <name val="Times New Roman"/>
      <family val="1"/>
    </font>
    <font>
      <sz val="12"/>
      <name val="Arial Narrow"/>
      <family val="2"/>
    </font>
    <font>
      <sz val="11"/>
      <color indexed="10"/>
      <name val="Times New Roman"/>
      <family val="1"/>
    </font>
    <font>
      <b/>
      <sz val="20"/>
      <color indexed="10"/>
      <name val="Times New Roman"/>
      <family val="1"/>
    </font>
    <font>
      <sz val="10"/>
      <color indexed="10"/>
      <name val="Times New Roman"/>
      <family val="1"/>
    </font>
    <font>
      <b/>
      <sz val="11"/>
      <color indexed="10"/>
      <name val="Times New Roman"/>
      <family val="1"/>
    </font>
    <font>
      <i/>
      <sz val="10"/>
      <color indexed="10"/>
      <name val="Times New Roman"/>
      <family val="1"/>
    </font>
    <font>
      <i/>
      <sz val="12"/>
      <color indexed="10"/>
      <name val="Times New Roman"/>
      <family val="1"/>
    </font>
    <font>
      <b/>
      <sz val="10"/>
      <color indexed="10"/>
      <name val="Times New Roman"/>
      <family val="1"/>
    </font>
    <font>
      <b/>
      <u val="single"/>
      <sz val="12"/>
      <color indexed="10"/>
      <name val="Times New Roman"/>
      <family val="1"/>
    </font>
    <font>
      <b/>
      <u val="single"/>
      <sz val="11"/>
      <color indexed="10"/>
      <name val="Times New Roman"/>
      <family val="1"/>
    </font>
    <font>
      <u val="single"/>
      <sz val="11"/>
      <color indexed="10"/>
      <name val="Times New Roman"/>
      <family val="1"/>
    </font>
    <font>
      <b/>
      <sz val="20"/>
      <name val="Times New Roman"/>
      <family val="1"/>
    </font>
    <font>
      <sz val="10"/>
      <name val="Times New Roman"/>
      <family val="1"/>
    </font>
    <font>
      <b/>
      <i/>
      <sz val="10"/>
      <name val="Times New Roman"/>
      <family val="1"/>
    </font>
    <font>
      <i/>
      <sz val="10"/>
      <name val="Times New Roman"/>
      <family val="1"/>
    </font>
    <font>
      <b/>
      <sz val="10"/>
      <name val="Times New Roman"/>
      <family val="1"/>
    </font>
    <font>
      <b/>
      <u val="single"/>
      <sz val="12"/>
      <name val="Times New Roman"/>
      <family val="1"/>
    </font>
    <font>
      <u val="single"/>
      <sz val="12"/>
      <name val="Times New Roman"/>
      <family val="1"/>
    </font>
    <font>
      <i/>
      <u val="single"/>
      <sz val="12"/>
      <name val="Times New Roman"/>
      <family val="1"/>
    </font>
    <font>
      <b/>
      <i/>
      <u val="single"/>
      <sz val="12"/>
      <name val="Times New Roman"/>
      <family val="1"/>
    </font>
    <font>
      <b/>
      <u val="single"/>
      <sz val="10"/>
      <name val="Times New Roman"/>
      <family val="1"/>
    </font>
    <font>
      <sz val="12"/>
      <color indexed="8"/>
      <name val="Times New Roman"/>
      <family val="1"/>
    </font>
    <font>
      <sz val="12"/>
      <color indexed="14"/>
      <name val="Times New Roman"/>
      <family val="1"/>
    </font>
    <font>
      <b/>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1"/>
      <color indexed="8"/>
      <name val="Times New Roman"/>
      <family val="1"/>
    </font>
    <font>
      <sz val="11"/>
      <color indexed="8"/>
      <name val="Times New Roman"/>
      <family val="1"/>
    </font>
    <font>
      <b/>
      <sz val="11"/>
      <color indexed="8"/>
      <name val="Times New Roman"/>
      <family val="1"/>
    </font>
    <font>
      <u val="single"/>
      <sz val="11"/>
      <color indexed="8"/>
      <name val="Times New Roman"/>
      <family val="1"/>
    </font>
    <font>
      <u val="single"/>
      <sz val="12"/>
      <color indexed="10"/>
      <name val="Times New Roman"/>
      <family val="1"/>
    </font>
    <font>
      <sz val="14"/>
      <color indexed="10"/>
      <name val="Times New Roman"/>
      <family val="1"/>
    </font>
    <font>
      <b/>
      <sz val="12"/>
      <color indexed="8"/>
      <name val="Times New Roman"/>
      <family val="1"/>
    </font>
    <font>
      <u val="single"/>
      <sz val="12"/>
      <color indexed="8"/>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9">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0" fillId="0" borderId="0">
      <alignment/>
      <protection/>
    </xf>
    <xf numFmtId="0" fontId="47" fillId="0" borderId="0" applyNumberFormat="0" applyFill="0" applyBorder="0" applyAlignment="0" applyProtection="0"/>
    <xf numFmtId="0" fontId="6" fillId="0" borderId="0" applyNumberFormat="0" applyFill="0" applyBorder="0" applyAlignment="0" applyProtection="0"/>
    <xf numFmtId="0" fontId="48" fillId="6" borderId="0" applyNumberFormat="0" applyBorder="0" applyAlignment="0" applyProtection="0"/>
    <xf numFmtId="38" fontId="7" fillId="1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7" borderId="1" applyNumberFormat="0" applyAlignment="0" applyProtection="0"/>
    <xf numFmtId="10" fontId="7" fillId="4" borderId="6" applyNumberFormat="0" applyBorder="0" applyAlignment="0" applyProtection="0"/>
    <xf numFmtId="0" fontId="53" fillId="0" borderId="7" applyNumberFormat="0" applyFill="0" applyAlignment="0" applyProtection="0"/>
    <xf numFmtId="0" fontId="54" fillId="7" borderId="0" applyNumberFormat="0" applyBorder="0" applyAlignment="0" applyProtection="0"/>
    <xf numFmtId="193" fontId="9" fillId="0" borderId="0">
      <alignment/>
      <protection/>
    </xf>
    <xf numFmtId="0" fontId="0" fillId="4" borderId="8" applyNumberFormat="0" applyFont="0" applyAlignment="0" applyProtection="0"/>
    <xf numFmtId="0" fontId="55" fillId="16"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0" fillId="16" borderId="0">
      <alignment/>
      <protection/>
    </xf>
    <xf numFmtId="0" fontId="56" fillId="0" borderId="0" applyNumberFormat="0" applyFill="0" applyBorder="0" applyAlignment="0" applyProtection="0"/>
    <xf numFmtId="0" fontId="57" fillId="0" borderId="10" applyNumberFormat="0" applyFill="0" applyAlignment="0" applyProtection="0"/>
    <xf numFmtId="0" fontId="53" fillId="0" borderId="0" applyNumberFormat="0" applyFill="0" applyBorder="0" applyAlignment="0" applyProtection="0"/>
  </cellStyleXfs>
  <cellXfs count="369">
    <xf numFmtId="0" fontId="0" fillId="0" borderId="0" xfId="0" applyNumberFormat="1" applyAlignment="1">
      <alignment/>
    </xf>
    <xf numFmtId="0" fontId="5" fillId="0" borderId="0" xfId="46" applyNumberFormat="1" applyFont="1">
      <alignment/>
      <protection/>
    </xf>
    <xf numFmtId="0" fontId="4" fillId="0" borderId="0" xfId="46" applyNumberFormat="1" applyFont="1">
      <alignment/>
      <protection/>
    </xf>
    <xf numFmtId="0" fontId="4" fillId="0" borderId="0" xfId="46" applyNumberFormat="1" applyFont="1" applyBorder="1">
      <alignment/>
      <protection/>
    </xf>
    <xf numFmtId="0" fontId="11" fillId="0" borderId="0" xfId="46" applyNumberFormat="1" applyFont="1">
      <alignment/>
      <protection/>
    </xf>
    <xf numFmtId="0" fontId="4" fillId="0" borderId="0" xfId="46" applyNumberFormat="1" applyFont="1" applyFill="1" applyBorder="1">
      <alignment/>
      <protection/>
    </xf>
    <xf numFmtId="0" fontId="4" fillId="0" borderId="0" xfId="46" applyNumberFormat="1" applyFont="1" applyFill="1">
      <alignment/>
      <protection/>
    </xf>
    <xf numFmtId="0" fontId="4" fillId="0" borderId="0" xfId="46" applyNumberFormat="1" applyFont="1" applyBorder="1" applyAlignment="1">
      <alignment horizontal="centerContinuous"/>
      <protection/>
    </xf>
    <xf numFmtId="0" fontId="4" fillId="0" borderId="11" xfId="46" applyNumberFormat="1" applyFont="1" applyBorder="1">
      <alignment/>
      <protection/>
    </xf>
    <xf numFmtId="0" fontId="4" fillId="0" borderId="12" xfId="46" applyNumberFormat="1" applyFont="1" applyBorder="1">
      <alignment/>
      <protection/>
    </xf>
    <xf numFmtId="0" fontId="4" fillId="0" borderId="12" xfId="46" applyNumberFormat="1" applyFont="1" applyFill="1" applyBorder="1">
      <alignment/>
      <protection/>
    </xf>
    <xf numFmtId="0" fontId="4" fillId="0" borderId="13" xfId="46" applyNumberFormat="1" applyFont="1" applyBorder="1">
      <alignment/>
      <protection/>
    </xf>
    <xf numFmtId="0" fontId="4" fillId="0" borderId="12" xfId="46" applyNumberFormat="1" applyFont="1" applyBorder="1" applyAlignment="1">
      <alignment horizontal="centerContinuous"/>
      <protection/>
    </xf>
    <xf numFmtId="0" fontId="4" fillId="0" borderId="14" xfId="46" applyNumberFormat="1" applyFont="1" applyBorder="1" applyAlignment="1">
      <alignment horizontal="centerContinuous"/>
      <protection/>
    </xf>
    <xf numFmtId="0" fontId="4" fillId="0" borderId="12" xfId="46" applyNumberFormat="1" applyFont="1" applyFill="1" applyBorder="1" applyAlignment="1">
      <alignment horizontal="centerContinuous"/>
      <protection/>
    </xf>
    <xf numFmtId="15" fontId="4" fillId="0" borderId="12" xfId="46" applyNumberFormat="1" applyFont="1" applyFill="1" applyBorder="1" applyAlignment="1">
      <alignment horizontal="centerContinuous"/>
      <protection/>
    </xf>
    <xf numFmtId="0" fontId="4" fillId="0" borderId="14" xfId="46" applyNumberFormat="1" applyFont="1" applyFill="1" applyBorder="1" applyAlignment="1">
      <alignment horizontal="centerContinuous"/>
      <protection/>
    </xf>
    <xf numFmtId="15" fontId="4" fillId="7" borderId="12" xfId="46" applyNumberFormat="1" applyFont="1" applyFill="1" applyBorder="1" applyAlignment="1">
      <alignment horizontal="centerContinuous"/>
      <protection/>
    </xf>
    <xf numFmtId="0" fontId="4" fillId="7" borderId="14" xfId="46" applyNumberFormat="1" applyFont="1" applyFill="1" applyBorder="1" applyAlignment="1">
      <alignment horizontal="centerContinuous"/>
      <protection/>
    </xf>
    <xf numFmtId="0" fontId="4" fillId="0" borderId="14" xfId="46" applyNumberFormat="1" applyFont="1" applyFill="1" applyBorder="1" applyAlignment="1">
      <alignment horizontal="center"/>
      <protection/>
    </xf>
    <xf numFmtId="0" fontId="4" fillId="7" borderId="14" xfId="46" applyNumberFormat="1" applyFont="1" applyFill="1" applyBorder="1" applyAlignment="1">
      <alignment horizontal="center"/>
      <protection/>
    </xf>
    <xf numFmtId="0" fontId="4" fillId="0" borderId="13" xfId="46" applyNumberFormat="1" applyFont="1" applyBorder="1" applyAlignment="1">
      <alignment horizontal="center"/>
      <protection/>
    </xf>
    <xf numFmtId="0" fontId="4" fillId="0" borderId="11" xfId="46" applyNumberFormat="1" applyFont="1" applyBorder="1" applyAlignment="1">
      <alignment horizontal="center"/>
      <protection/>
    </xf>
    <xf numFmtId="0" fontId="4" fillId="0" borderId="11" xfId="46" applyNumberFormat="1" applyFont="1" applyFill="1" applyBorder="1" applyAlignment="1">
      <alignment horizontal="center"/>
      <protection/>
    </xf>
    <xf numFmtId="0" fontId="4" fillId="7" borderId="11" xfId="46" applyNumberFormat="1" applyFont="1" applyFill="1" applyBorder="1" applyAlignment="1">
      <alignment horizontal="center"/>
      <protection/>
    </xf>
    <xf numFmtId="0" fontId="4" fillId="0" borderId="15" xfId="46" applyNumberFormat="1" applyFont="1" applyBorder="1" applyAlignment="1">
      <alignment horizontal="center"/>
      <protection/>
    </xf>
    <xf numFmtId="0" fontId="4" fillId="0" borderId="14" xfId="46" applyNumberFormat="1" applyFont="1" applyBorder="1" applyAlignment="1">
      <alignment horizontal="center"/>
      <protection/>
    </xf>
    <xf numFmtId="188" fontId="4" fillId="0" borderId="11" xfId="46" applyNumberFormat="1" applyFont="1" applyFill="1" applyBorder="1">
      <alignment/>
      <protection/>
    </xf>
    <xf numFmtId="188" fontId="4" fillId="7" borderId="11" xfId="46" applyNumberFormat="1" applyFont="1" applyFill="1" applyBorder="1">
      <alignment/>
      <protection/>
    </xf>
    <xf numFmtId="188" fontId="4" fillId="0" borderId="11" xfId="46" applyNumberFormat="1" applyFont="1" applyBorder="1">
      <alignment/>
      <protection/>
    </xf>
    <xf numFmtId="0" fontId="4" fillId="0" borderId="13" xfId="46" applyNumberFormat="1" applyFont="1" applyFill="1" applyBorder="1">
      <alignment/>
      <protection/>
    </xf>
    <xf numFmtId="199" fontId="4" fillId="0" borderId="11" xfId="46" applyNumberFormat="1" applyFont="1" applyFill="1" applyBorder="1">
      <alignment/>
      <protection/>
    </xf>
    <xf numFmtId="0" fontId="4" fillId="0" borderId="15" xfId="46" applyNumberFormat="1" applyFont="1" applyBorder="1">
      <alignment/>
      <protection/>
    </xf>
    <xf numFmtId="43" fontId="4" fillId="0" borderId="14" xfId="46" applyNumberFormat="1" applyFont="1" applyBorder="1">
      <alignment/>
      <protection/>
    </xf>
    <xf numFmtId="188" fontId="4" fillId="0" borderId="14" xfId="46" applyNumberFormat="1" applyFont="1" applyBorder="1">
      <alignment/>
      <protection/>
    </xf>
    <xf numFmtId="188" fontId="4" fillId="7" borderId="14" xfId="46" applyNumberFormat="1" applyFont="1" applyFill="1" applyBorder="1">
      <alignment/>
      <protection/>
    </xf>
    <xf numFmtId="188" fontId="4" fillId="0" borderId="14" xfId="46" applyNumberFormat="1" applyFont="1" applyFill="1" applyBorder="1">
      <alignment/>
      <protection/>
    </xf>
    <xf numFmtId="199" fontId="4" fillId="0" borderId="11" xfId="46" applyNumberFormat="1" applyFont="1" applyBorder="1">
      <alignment/>
      <protection/>
    </xf>
    <xf numFmtId="199" fontId="4" fillId="0" borderId="14" xfId="46" applyNumberFormat="1" applyFont="1" applyBorder="1">
      <alignment/>
      <protection/>
    </xf>
    <xf numFmtId="200" fontId="4" fillId="0" borderId="14" xfId="46" applyNumberFormat="1" applyFont="1" applyFill="1" applyBorder="1">
      <alignment/>
      <protection/>
    </xf>
    <xf numFmtId="200" fontId="4" fillId="7" borderId="14" xfId="46" applyNumberFormat="1" applyFont="1" applyFill="1" applyBorder="1">
      <alignment/>
      <protection/>
    </xf>
    <xf numFmtId="199" fontId="4" fillId="7" borderId="14" xfId="46" applyNumberFormat="1" applyFont="1" applyFill="1" applyBorder="1">
      <alignment/>
      <protection/>
    </xf>
    <xf numFmtId="0" fontId="5" fillId="0" borderId="13" xfId="46" applyNumberFormat="1" applyFont="1" applyBorder="1" applyAlignment="1">
      <alignment horizontal="left"/>
      <protection/>
    </xf>
    <xf numFmtId="0" fontId="14" fillId="0" borderId="0" xfId="46" applyNumberFormat="1" applyFont="1">
      <alignment/>
      <protection/>
    </xf>
    <xf numFmtId="0" fontId="14" fillId="0" borderId="0" xfId="46" applyNumberFormat="1" applyFont="1" applyAlignment="1">
      <alignment horizontal="center"/>
      <protection/>
    </xf>
    <xf numFmtId="0" fontId="14" fillId="0" borderId="0" xfId="46" applyNumberFormat="1" applyFont="1" applyFill="1" applyAlignment="1">
      <alignment horizontal="center"/>
      <protection/>
    </xf>
    <xf numFmtId="0" fontId="14" fillId="0" borderId="0" xfId="46" applyNumberFormat="1" applyFont="1" applyBorder="1" applyAlignment="1">
      <alignment horizontal="right"/>
      <protection/>
    </xf>
    <xf numFmtId="0" fontId="13" fillId="0" borderId="0" xfId="46" applyNumberFormat="1" applyFont="1" applyBorder="1" applyAlignment="1">
      <alignment horizontal="centerContinuous" vertical="center"/>
      <protection/>
    </xf>
    <xf numFmtId="0" fontId="4" fillId="0" borderId="0" xfId="46" applyNumberFormat="1" applyFont="1" applyFill="1" applyBorder="1" applyAlignment="1">
      <alignment horizontal="centerContinuous"/>
      <protection/>
    </xf>
    <xf numFmtId="0" fontId="15" fillId="0" borderId="0" xfId="46" applyNumberFormat="1" applyFont="1" applyAlignment="1">
      <alignment horizontal="center"/>
      <protection/>
    </xf>
    <xf numFmtId="0" fontId="11" fillId="0" borderId="13" xfId="46" applyNumberFormat="1" applyFont="1" applyBorder="1" applyAlignment="1">
      <alignment wrapText="1"/>
      <protection/>
    </xf>
    <xf numFmtId="202" fontId="4" fillId="0" borderId="11" xfId="46" applyNumberFormat="1" applyFont="1" applyFill="1" applyBorder="1" applyAlignment="1">
      <alignment/>
      <protection/>
    </xf>
    <xf numFmtId="202" fontId="4" fillId="0" borderId="11" xfId="46" applyNumberFormat="1" applyFont="1" applyBorder="1">
      <alignment/>
      <protection/>
    </xf>
    <xf numFmtId="202" fontId="4" fillId="0" borderId="11" xfId="46" applyNumberFormat="1" applyFont="1" applyFill="1" applyBorder="1">
      <alignment/>
      <protection/>
    </xf>
    <xf numFmtId="202" fontId="4" fillId="7" borderId="11" xfId="46" applyNumberFormat="1" applyFont="1" applyFill="1" applyBorder="1" applyAlignment="1">
      <alignment/>
      <protection/>
    </xf>
    <xf numFmtId="202" fontId="4" fillId="7" borderId="11" xfId="46" applyNumberFormat="1" applyFont="1" applyFill="1" applyBorder="1">
      <alignment/>
      <protection/>
    </xf>
    <xf numFmtId="202" fontId="4" fillId="0" borderId="11" xfId="46" applyNumberFormat="1" applyFont="1" applyBorder="1" applyAlignment="1">
      <alignment/>
      <protection/>
    </xf>
    <xf numFmtId="202" fontId="4" fillId="0" borderId="16" xfId="46" applyNumberFormat="1" applyFont="1" applyFill="1" applyBorder="1">
      <alignment/>
      <protection/>
    </xf>
    <xf numFmtId="202" fontId="4" fillId="0" borderId="16" xfId="42" applyNumberFormat="1" applyFont="1" applyFill="1" applyBorder="1" applyAlignment="1">
      <alignment/>
    </xf>
    <xf numFmtId="202" fontId="4" fillId="7" borderId="16" xfId="46" applyNumberFormat="1" applyFont="1" applyFill="1" applyBorder="1">
      <alignment/>
      <protection/>
    </xf>
    <xf numFmtId="199" fontId="4" fillId="0" borderId="14" xfId="46" applyNumberFormat="1" applyFont="1" applyFill="1" applyBorder="1">
      <alignment/>
      <protection/>
    </xf>
    <xf numFmtId="0" fontId="4" fillId="7" borderId="11" xfId="46" applyNumberFormat="1" applyFont="1" applyFill="1" applyBorder="1">
      <alignment/>
      <protection/>
    </xf>
    <xf numFmtId="202" fontId="11" fillId="7" borderId="11" xfId="46" applyNumberFormat="1" applyFont="1" applyFill="1" applyBorder="1" applyAlignment="1">
      <alignment/>
      <protection/>
    </xf>
    <xf numFmtId="43" fontId="4" fillId="7" borderId="14" xfId="46" applyNumberFormat="1" applyFont="1" applyFill="1" applyBorder="1">
      <alignment/>
      <protection/>
    </xf>
    <xf numFmtId="202" fontId="4" fillId="7" borderId="13" xfId="46" applyNumberFormat="1" applyFont="1" applyFill="1" applyBorder="1" applyAlignment="1">
      <alignment/>
      <protection/>
    </xf>
    <xf numFmtId="192" fontId="4" fillId="7" borderId="11" xfId="42" applyNumberFormat="1" applyFont="1" applyFill="1" applyBorder="1" applyAlignment="1">
      <alignment/>
    </xf>
    <xf numFmtId="192" fontId="11" fillId="7" borderId="11" xfId="42" applyNumberFormat="1" applyFont="1" applyFill="1" applyBorder="1" applyAlignment="1">
      <alignment/>
    </xf>
    <xf numFmtId="192" fontId="4" fillId="7" borderId="11" xfId="46" applyNumberFormat="1" applyFont="1" applyFill="1" applyBorder="1" applyAlignment="1">
      <alignment/>
      <protection/>
    </xf>
    <xf numFmtId="192" fontId="4" fillId="7" borderId="11" xfId="46" applyNumberFormat="1" applyFont="1" applyFill="1" applyBorder="1">
      <alignment/>
      <protection/>
    </xf>
    <xf numFmtId="192" fontId="4" fillId="7" borderId="17" xfId="42" applyNumberFormat="1" applyFont="1" applyFill="1" applyBorder="1" applyAlignment="1">
      <alignment/>
    </xf>
    <xf numFmtId="192" fontId="4" fillId="0" borderId="11" xfId="42" applyNumberFormat="1" applyFont="1" applyFill="1" applyBorder="1" applyAlignment="1">
      <alignment/>
    </xf>
    <xf numFmtId="192" fontId="11" fillId="0" borderId="11" xfId="42" applyNumberFormat="1" applyFont="1" applyFill="1" applyBorder="1" applyAlignment="1">
      <alignment/>
    </xf>
    <xf numFmtId="192" fontId="4" fillId="0" borderId="11" xfId="46" applyNumberFormat="1" applyFont="1" applyFill="1" applyBorder="1" applyAlignment="1">
      <alignment/>
      <protection/>
    </xf>
    <xf numFmtId="192" fontId="4" fillId="0" borderId="11" xfId="46" applyNumberFormat="1" applyFont="1" applyBorder="1">
      <alignment/>
      <protection/>
    </xf>
    <xf numFmtId="192" fontId="4" fillId="0" borderId="16" xfId="42" applyNumberFormat="1" applyFont="1" applyFill="1" applyBorder="1" applyAlignment="1">
      <alignment/>
    </xf>
    <xf numFmtId="192" fontId="11" fillId="7" borderId="11" xfId="46" applyNumberFormat="1" applyFont="1" applyFill="1" applyBorder="1" applyAlignment="1">
      <alignment/>
      <protection/>
    </xf>
    <xf numFmtId="192" fontId="4" fillId="7" borderId="16" xfId="46" applyNumberFormat="1" applyFont="1" applyFill="1" applyBorder="1">
      <alignment/>
      <protection/>
    </xf>
    <xf numFmtId="192" fontId="4" fillId="0" borderId="11" xfId="46" applyNumberFormat="1" applyFont="1" applyBorder="1" applyAlignment="1">
      <alignment/>
      <protection/>
    </xf>
    <xf numFmtId="192" fontId="11" fillId="0" borderId="11" xfId="46" applyNumberFormat="1" applyFont="1" applyBorder="1" applyAlignment="1">
      <alignment/>
      <protection/>
    </xf>
    <xf numFmtId="192" fontId="4" fillId="0" borderId="16" xfId="46" applyNumberFormat="1" applyFont="1" applyFill="1" applyBorder="1">
      <alignment/>
      <protection/>
    </xf>
    <xf numFmtId="192" fontId="4" fillId="0" borderId="14" xfId="46" applyNumberFormat="1" applyFont="1" applyBorder="1">
      <alignment/>
      <protection/>
    </xf>
    <xf numFmtId="192" fontId="11" fillId="0" borderId="11" xfId="46" applyNumberFormat="1" applyFont="1" applyFill="1" applyBorder="1" applyAlignment="1">
      <alignment/>
      <protection/>
    </xf>
    <xf numFmtId="192" fontId="4" fillId="0" borderId="11" xfId="46" applyNumberFormat="1" applyFont="1" applyFill="1" applyBorder="1">
      <alignment/>
      <protection/>
    </xf>
    <xf numFmtId="192" fontId="4" fillId="0" borderId="16" xfId="46" applyNumberFormat="1" applyFont="1" applyBorder="1">
      <alignment/>
      <protection/>
    </xf>
    <xf numFmtId="0" fontId="16" fillId="0" borderId="0" xfId="46" applyNumberFormat="1" applyFont="1">
      <alignment/>
      <protection/>
    </xf>
    <xf numFmtId="0" fontId="5" fillId="0" borderId="13" xfId="46" applyNumberFormat="1" applyFont="1" applyBorder="1">
      <alignment/>
      <protection/>
    </xf>
    <xf numFmtId="0" fontId="5" fillId="0" borderId="12" xfId="46" applyNumberFormat="1" applyFont="1" applyBorder="1" applyAlignment="1">
      <alignment horizontal="centerContinuous"/>
      <protection/>
    </xf>
    <xf numFmtId="0" fontId="5" fillId="0" borderId="14" xfId="46" applyNumberFormat="1" applyFont="1" applyBorder="1" applyAlignment="1">
      <alignment horizontal="centerContinuous"/>
      <protection/>
    </xf>
    <xf numFmtId="0" fontId="5" fillId="0" borderId="12" xfId="46" applyNumberFormat="1" applyFont="1" applyFill="1" applyBorder="1" applyAlignment="1">
      <alignment horizontal="centerContinuous"/>
      <protection/>
    </xf>
    <xf numFmtId="192" fontId="4" fillId="0" borderId="0" xfId="46" applyNumberFormat="1" applyFont="1">
      <alignment/>
      <protection/>
    </xf>
    <xf numFmtId="0" fontId="18" fillId="0" borderId="12" xfId="46" applyNumberFormat="1" applyFont="1" applyBorder="1" applyAlignment="1">
      <alignment horizontal="centerContinuous"/>
      <protection/>
    </xf>
    <xf numFmtId="202" fontId="11" fillId="7" borderId="11" xfId="46" applyNumberFormat="1" applyFont="1" applyFill="1" applyBorder="1" applyAlignment="1">
      <alignment horizontal="right"/>
      <protection/>
    </xf>
    <xf numFmtId="202" fontId="12" fillId="0" borderId="13" xfId="46" applyNumberFormat="1" applyFont="1" applyFill="1" applyBorder="1" applyAlignment="1">
      <alignment horizontal="right"/>
      <protection/>
    </xf>
    <xf numFmtId="202" fontId="4" fillId="0" borderId="11" xfId="46" applyNumberFormat="1" applyFont="1" applyFill="1" applyBorder="1" applyAlignment="1">
      <alignment horizontal="right"/>
      <protection/>
    </xf>
    <xf numFmtId="202" fontId="4" fillId="0" borderId="16" xfId="42" applyNumberFormat="1" applyFont="1" applyFill="1" applyBorder="1" applyAlignment="1">
      <alignment horizontal="right"/>
    </xf>
    <xf numFmtId="202" fontId="4" fillId="7" borderId="11" xfId="46" applyNumberFormat="1" applyFont="1" applyFill="1" applyBorder="1" applyAlignment="1">
      <alignment horizontal="right"/>
      <protection/>
    </xf>
    <xf numFmtId="202" fontId="4" fillId="0" borderId="11" xfId="46" applyNumberFormat="1" applyFont="1" applyBorder="1" applyAlignment="1">
      <alignment horizontal="right"/>
      <protection/>
    </xf>
    <xf numFmtId="38" fontId="12" fillId="0" borderId="0" xfId="46" applyFont="1">
      <alignment/>
      <protection/>
    </xf>
    <xf numFmtId="195" fontId="17" fillId="0" borderId="0" xfId="42" applyNumberFormat="1" applyFont="1" applyBorder="1" applyAlignment="1">
      <alignment horizontal="right"/>
    </xf>
    <xf numFmtId="38" fontId="17" fillId="0" borderId="0" xfId="46" applyFont="1" applyBorder="1">
      <alignment/>
      <protection/>
    </xf>
    <xf numFmtId="41" fontId="17" fillId="0" borderId="0" xfId="46" applyNumberFormat="1" applyFont="1" applyBorder="1">
      <alignment/>
      <protection/>
    </xf>
    <xf numFmtId="41" fontId="12" fillId="0" borderId="0" xfId="46" applyNumberFormat="1" applyFont="1">
      <alignment/>
      <protection/>
    </xf>
    <xf numFmtId="37" fontId="17" fillId="0" borderId="0" xfId="46" applyNumberFormat="1" applyFont="1">
      <alignment/>
      <protection/>
    </xf>
    <xf numFmtId="37" fontId="12" fillId="0" borderId="0" xfId="46" applyNumberFormat="1" applyFont="1">
      <alignment/>
      <protection/>
    </xf>
    <xf numFmtId="43" fontId="17" fillId="0" borderId="0" xfId="42" applyFont="1" applyAlignment="1">
      <alignment/>
    </xf>
    <xf numFmtId="212" fontId="17" fillId="0" borderId="0" xfId="46" applyNumberFormat="1" applyFont="1" applyBorder="1">
      <alignment/>
      <protection/>
    </xf>
    <xf numFmtId="212" fontId="17" fillId="0" borderId="0" xfId="46" applyNumberFormat="1" applyFont="1" applyBorder="1" applyAlignment="1" quotePrefix="1">
      <alignment horizontal="right"/>
      <protection/>
    </xf>
    <xf numFmtId="195" fontId="12" fillId="0" borderId="0" xfId="46" applyNumberFormat="1" applyFont="1">
      <alignment/>
      <protection/>
    </xf>
    <xf numFmtId="37" fontId="17" fillId="0" borderId="0" xfId="46" applyNumberFormat="1" applyFont="1" applyBorder="1">
      <alignment/>
      <protection/>
    </xf>
    <xf numFmtId="38" fontId="21" fillId="0" borderId="0" xfId="46" applyFont="1">
      <alignment/>
      <protection/>
    </xf>
    <xf numFmtId="38" fontId="21" fillId="0" borderId="0" xfId="46" applyFont="1" applyAlignment="1">
      <alignment/>
      <protection/>
    </xf>
    <xf numFmtId="38" fontId="17" fillId="0" borderId="0" xfId="46" applyFont="1" applyAlignment="1">
      <alignment horizontal="center"/>
      <protection/>
    </xf>
    <xf numFmtId="38" fontId="19" fillId="0" borderId="0" xfId="46" applyFont="1" applyAlignment="1">
      <alignment horizontal="center"/>
      <protection/>
    </xf>
    <xf numFmtId="38" fontId="21" fillId="0" borderId="0" xfId="46" applyFont="1" applyAlignment="1">
      <alignment horizontal="center"/>
      <protection/>
    </xf>
    <xf numFmtId="38" fontId="19" fillId="0" borderId="0" xfId="46" applyFont="1">
      <alignment/>
      <protection/>
    </xf>
    <xf numFmtId="38" fontId="22" fillId="0" borderId="0" xfId="46" applyFont="1">
      <alignment/>
      <protection/>
    </xf>
    <xf numFmtId="38" fontId="17" fillId="0" borderId="0" xfId="46" applyFont="1">
      <alignment/>
      <protection/>
    </xf>
    <xf numFmtId="38" fontId="22" fillId="0" borderId="0" xfId="46" applyFont="1" applyAlignment="1">
      <alignment horizontal="right"/>
      <protection/>
    </xf>
    <xf numFmtId="38" fontId="12" fillId="0" borderId="0" xfId="46" applyFont="1">
      <alignment/>
      <protection/>
    </xf>
    <xf numFmtId="38" fontId="23" fillId="0" borderId="0" xfId="46" applyFont="1">
      <alignment/>
      <protection/>
    </xf>
    <xf numFmtId="38" fontId="17" fillId="0" borderId="0" xfId="46" applyFont="1" applyAlignment="1">
      <alignment horizontal="right"/>
      <protection/>
    </xf>
    <xf numFmtId="14" fontId="17" fillId="0" borderId="0" xfId="46" applyNumberFormat="1" applyFont="1" applyBorder="1" applyAlignment="1" quotePrefix="1">
      <alignment horizontal="right"/>
      <protection/>
    </xf>
    <xf numFmtId="38" fontId="17" fillId="0" borderId="0" xfId="46" applyFont="1" applyBorder="1" applyAlignment="1" quotePrefix="1">
      <alignment horizontal="right"/>
      <protection/>
    </xf>
    <xf numFmtId="38" fontId="12" fillId="0" borderId="0" xfId="46" applyFont="1" applyAlignment="1">
      <alignment horizontal="right"/>
      <protection/>
    </xf>
    <xf numFmtId="38" fontId="12" fillId="0" borderId="0" xfId="46" applyFont="1" applyBorder="1" applyAlignment="1">
      <alignment horizontal="right"/>
      <protection/>
    </xf>
    <xf numFmtId="38" fontId="12" fillId="0" borderId="0" xfId="46" applyFont="1" applyAlignment="1">
      <alignment horizontal="center"/>
      <protection/>
    </xf>
    <xf numFmtId="38" fontId="24" fillId="0" borderId="0" xfId="46" applyFont="1">
      <alignment/>
      <protection/>
    </xf>
    <xf numFmtId="38" fontId="12" fillId="0" borderId="0" xfId="46" applyFont="1" applyBorder="1" applyAlignment="1">
      <alignment horizontal="center"/>
      <protection/>
    </xf>
    <xf numFmtId="41" fontId="12" fillId="0" borderId="0" xfId="46" applyNumberFormat="1" applyFont="1" applyBorder="1">
      <alignment/>
      <protection/>
    </xf>
    <xf numFmtId="41" fontId="12" fillId="0" borderId="0" xfId="46" applyNumberFormat="1" applyFont="1">
      <alignment/>
      <protection/>
    </xf>
    <xf numFmtId="37" fontId="12" fillId="0" borderId="0" xfId="46" applyNumberFormat="1" applyFont="1" applyBorder="1">
      <alignment/>
      <protection/>
    </xf>
    <xf numFmtId="38" fontId="12" fillId="0" borderId="0" xfId="46" applyFont="1" quotePrefix="1">
      <alignment/>
      <protection/>
    </xf>
    <xf numFmtId="38" fontId="12" fillId="0" borderId="0" xfId="46" applyFont="1" quotePrefix="1">
      <alignment/>
      <protection/>
    </xf>
    <xf numFmtId="38" fontId="12" fillId="0" borderId="0" xfId="46" applyFont="1" applyBorder="1">
      <alignment/>
      <protection/>
    </xf>
    <xf numFmtId="212" fontId="12" fillId="0" borderId="0" xfId="46" applyNumberFormat="1" applyFont="1" applyBorder="1" applyAlignment="1">
      <alignment horizontal="right"/>
      <protection/>
    </xf>
    <xf numFmtId="212" fontId="12" fillId="0" borderId="0" xfId="46" applyNumberFormat="1" applyFont="1" applyBorder="1" applyAlignment="1" quotePrefix="1">
      <alignment horizontal="right"/>
      <protection/>
    </xf>
    <xf numFmtId="38" fontId="24" fillId="0" borderId="0" xfId="46" applyFont="1" applyAlignment="1">
      <alignment vertical="justify"/>
      <protection/>
    </xf>
    <xf numFmtId="3" fontId="12" fillId="0" borderId="0" xfId="46" applyNumberFormat="1" applyFont="1">
      <alignment/>
      <protection/>
    </xf>
    <xf numFmtId="3" fontId="21" fillId="0" borderId="0" xfId="46" applyNumberFormat="1" applyFont="1">
      <alignment/>
      <protection/>
    </xf>
    <xf numFmtId="38" fontId="20" fillId="0" borderId="0" xfId="46" applyFont="1" applyAlignment="1">
      <alignment horizontal="left"/>
      <protection/>
    </xf>
    <xf numFmtId="38" fontId="19" fillId="0" borderId="0" xfId="46" applyFont="1" applyAlignment="1">
      <alignment/>
      <protection/>
    </xf>
    <xf numFmtId="38" fontId="25" fillId="0" borderId="0" xfId="46" applyFont="1">
      <alignment/>
      <protection/>
    </xf>
    <xf numFmtId="38" fontId="26" fillId="0" borderId="0" xfId="46" applyFont="1">
      <alignment/>
      <protection/>
    </xf>
    <xf numFmtId="38" fontId="27" fillId="0" borderId="0" xfId="46" applyFont="1">
      <alignment/>
      <protection/>
    </xf>
    <xf numFmtId="38" fontId="12" fillId="0" borderId="0" xfId="46" applyFont="1" applyAlignment="1">
      <alignment horizontal="center"/>
      <protection/>
    </xf>
    <xf numFmtId="38" fontId="24" fillId="0" borderId="0" xfId="46" applyFont="1" applyAlignment="1">
      <alignment horizontal="center"/>
      <protection/>
    </xf>
    <xf numFmtId="195" fontId="17" fillId="0" borderId="0" xfId="42" applyNumberFormat="1" applyFont="1" applyAlignment="1">
      <alignment/>
    </xf>
    <xf numFmtId="195" fontId="12" fillId="0" borderId="0" xfId="42" applyNumberFormat="1" applyFont="1" applyFill="1" applyAlignment="1">
      <alignment/>
    </xf>
    <xf numFmtId="195" fontId="12" fillId="0" borderId="0" xfId="42" applyNumberFormat="1" applyFont="1" applyAlignment="1">
      <alignment/>
    </xf>
    <xf numFmtId="195" fontId="17" fillId="0" borderId="0" xfId="42" applyNumberFormat="1" applyFont="1" applyBorder="1" applyAlignment="1">
      <alignment/>
    </xf>
    <xf numFmtId="38" fontId="24" fillId="0" borderId="0" xfId="46" applyFont="1" applyAlignment="1" quotePrefix="1">
      <alignment vertical="justify"/>
      <protection/>
    </xf>
    <xf numFmtId="38" fontId="12" fillId="0" borderId="0" xfId="46" applyFont="1" applyBorder="1">
      <alignment/>
      <protection/>
    </xf>
    <xf numFmtId="41" fontId="12" fillId="0" borderId="0" xfId="46" applyNumberFormat="1" applyFont="1" applyFill="1">
      <alignment/>
      <protection/>
    </xf>
    <xf numFmtId="41" fontId="12" fillId="0" borderId="0" xfId="46" applyNumberFormat="1" applyFont="1" applyFill="1" applyBorder="1">
      <alignment/>
      <protection/>
    </xf>
    <xf numFmtId="41" fontId="12" fillId="0" borderId="0" xfId="42" applyNumberFormat="1" applyFont="1" applyFill="1" applyBorder="1" applyAlignment="1">
      <alignment/>
    </xf>
    <xf numFmtId="41" fontId="12" fillId="0" borderId="0" xfId="42" applyNumberFormat="1" applyFont="1" applyFill="1" applyAlignment="1">
      <alignment/>
    </xf>
    <xf numFmtId="41" fontId="12" fillId="0" borderId="0" xfId="42" applyNumberFormat="1" applyFont="1" applyBorder="1" applyAlignment="1">
      <alignment/>
    </xf>
    <xf numFmtId="38" fontId="24" fillId="0" borderId="0" xfId="46" applyFont="1" applyBorder="1" applyAlignment="1">
      <alignment vertical="justify"/>
      <protection/>
    </xf>
    <xf numFmtId="37" fontId="12" fillId="0" borderId="0" xfId="42" applyNumberFormat="1" applyFont="1" applyBorder="1" applyAlignment="1">
      <alignment/>
    </xf>
    <xf numFmtId="38" fontId="19" fillId="0" borderId="0" xfId="46" applyFont="1" applyBorder="1">
      <alignment/>
      <protection/>
    </xf>
    <xf numFmtId="37" fontId="19" fillId="0" borderId="0" xfId="42" applyNumberFormat="1" applyFont="1" applyBorder="1" applyAlignment="1">
      <alignment/>
    </xf>
    <xf numFmtId="37" fontId="19" fillId="0" borderId="0" xfId="46" applyNumberFormat="1" applyFont="1">
      <alignment/>
      <protection/>
    </xf>
    <xf numFmtId="41" fontId="19" fillId="0" borderId="0" xfId="46" applyNumberFormat="1" applyFont="1">
      <alignment/>
      <protection/>
    </xf>
    <xf numFmtId="38" fontId="28" fillId="0" borderId="0" xfId="46" applyFont="1" applyBorder="1">
      <alignment/>
      <protection/>
    </xf>
    <xf numFmtId="38" fontId="19" fillId="0" borderId="0" xfId="46" applyFont="1" applyBorder="1" applyAlignment="1">
      <alignment vertical="center"/>
      <protection/>
    </xf>
    <xf numFmtId="195" fontId="19" fillId="0" borderId="0" xfId="42" applyNumberFormat="1" applyFont="1" applyBorder="1" applyAlignment="1">
      <alignment vertical="center"/>
    </xf>
    <xf numFmtId="195" fontId="19" fillId="0" borderId="0" xfId="42" applyNumberFormat="1" applyFont="1" applyBorder="1" applyAlignment="1">
      <alignment/>
    </xf>
    <xf numFmtId="205" fontId="19" fillId="0" borderId="0" xfId="42" applyNumberFormat="1" applyFont="1" applyBorder="1" applyAlignment="1">
      <alignment vertical="center"/>
    </xf>
    <xf numFmtId="195" fontId="12" fillId="0" borderId="0" xfId="46" applyNumberFormat="1" applyFont="1">
      <alignment/>
      <protection/>
    </xf>
    <xf numFmtId="195" fontId="12" fillId="0" borderId="0" xfId="46" applyNumberFormat="1" applyFont="1" applyBorder="1">
      <alignment/>
      <protection/>
    </xf>
    <xf numFmtId="38" fontId="23" fillId="0" borderId="0" xfId="46" applyFont="1" applyAlignment="1">
      <alignment vertical="justify"/>
      <protection/>
    </xf>
    <xf numFmtId="38" fontId="22" fillId="0" borderId="0" xfId="46" applyFont="1" applyAlignment="1">
      <alignment vertical="center"/>
      <protection/>
    </xf>
    <xf numFmtId="195" fontId="22" fillId="0" borderId="0" xfId="42" applyNumberFormat="1" applyFont="1" applyBorder="1" applyAlignment="1">
      <alignment vertical="center"/>
    </xf>
    <xf numFmtId="195" fontId="19" fillId="0" borderId="0" xfId="46" applyNumberFormat="1" applyFont="1">
      <alignment/>
      <protection/>
    </xf>
    <xf numFmtId="195" fontId="21" fillId="0" borderId="0" xfId="46" applyNumberFormat="1" applyFont="1">
      <alignment/>
      <protection/>
    </xf>
    <xf numFmtId="195" fontId="22" fillId="0" borderId="0" xfId="46" applyNumberFormat="1" applyFont="1" applyBorder="1">
      <alignment/>
      <protection/>
    </xf>
    <xf numFmtId="195" fontId="25" fillId="0" borderId="0" xfId="46" applyNumberFormat="1" applyFont="1" applyBorder="1">
      <alignment/>
      <protection/>
    </xf>
    <xf numFmtId="195" fontId="25" fillId="0" borderId="0" xfId="46" applyNumberFormat="1" applyFont="1">
      <alignment/>
      <protection/>
    </xf>
    <xf numFmtId="38" fontId="12" fillId="0" borderId="12" xfId="46" applyFont="1" applyBorder="1">
      <alignment/>
      <protection/>
    </xf>
    <xf numFmtId="38" fontId="17" fillId="0" borderId="0" xfId="46" applyFont="1" applyAlignment="1">
      <alignment horizontal="left"/>
      <protection/>
    </xf>
    <xf numFmtId="38" fontId="12" fillId="0" borderId="0" xfId="46" applyFont="1" applyAlignment="1">
      <alignment horizontal="left"/>
      <protection/>
    </xf>
    <xf numFmtId="38" fontId="12" fillId="0" borderId="0" xfId="46" applyFont="1" applyAlignment="1">
      <alignment horizontal="right"/>
      <protection/>
    </xf>
    <xf numFmtId="195" fontId="12" fillId="0" borderId="0" xfId="42" applyNumberFormat="1" applyFont="1" applyBorder="1" applyAlignment="1">
      <alignment/>
    </xf>
    <xf numFmtId="195" fontId="12" fillId="0" borderId="0" xfId="42" applyNumberFormat="1" applyFont="1" applyFill="1" applyBorder="1" applyAlignment="1">
      <alignment horizontal="center"/>
    </xf>
    <xf numFmtId="38" fontId="12" fillId="0" borderId="0" xfId="46" applyFont="1" applyAlignment="1">
      <alignment/>
      <protection/>
    </xf>
    <xf numFmtId="38" fontId="17" fillId="0" borderId="0" xfId="46" applyFont="1" applyAlignment="1">
      <alignment/>
      <protection/>
    </xf>
    <xf numFmtId="38" fontId="12" fillId="0" borderId="0" xfId="46" applyFont="1" applyFill="1">
      <alignment/>
      <protection/>
    </xf>
    <xf numFmtId="38" fontId="17" fillId="0" borderId="0" xfId="46" applyFont="1" applyAlignment="1" quotePrefix="1">
      <alignment/>
      <protection/>
    </xf>
    <xf numFmtId="38" fontId="12" fillId="0" borderId="18" xfId="46" applyFont="1" applyBorder="1" applyAlignment="1">
      <alignment/>
      <protection/>
    </xf>
    <xf numFmtId="38" fontId="12" fillId="0" borderId="0" xfId="46" applyFont="1" applyBorder="1" applyAlignment="1">
      <alignment/>
      <protection/>
    </xf>
    <xf numFmtId="38" fontId="29" fillId="0" borderId="0" xfId="46" applyFont="1" applyAlignment="1">
      <alignment horizontal="center"/>
      <protection/>
    </xf>
    <xf numFmtId="38" fontId="30" fillId="0" borderId="0" xfId="46" applyFont="1">
      <alignment/>
      <protection/>
    </xf>
    <xf numFmtId="38" fontId="30" fillId="0" borderId="0" xfId="46" applyFont="1" applyAlignment="1">
      <alignment/>
      <protection/>
    </xf>
    <xf numFmtId="38" fontId="5" fillId="0" borderId="0" xfId="46" applyFont="1">
      <alignment/>
      <protection/>
    </xf>
    <xf numFmtId="38" fontId="16" fillId="0" borderId="0" xfId="46" applyFont="1" applyAlignment="1">
      <alignment horizontal="right"/>
      <protection/>
    </xf>
    <xf numFmtId="38" fontId="5" fillId="0" borderId="0" xfId="46" applyFont="1" applyAlignment="1">
      <alignment horizontal="right"/>
      <protection/>
    </xf>
    <xf numFmtId="14" fontId="5" fillId="0" borderId="12" xfId="46" applyNumberFormat="1" applyFont="1" applyBorder="1" applyAlignment="1">
      <alignment horizontal="right"/>
      <protection/>
    </xf>
    <xf numFmtId="38" fontId="5" fillId="0" borderId="12" xfId="46" applyFont="1" applyBorder="1" applyAlignment="1" quotePrefix="1">
      <alignment horizontal="right"/>
      <protection/>
    </xf>
    <xf numFmtId="38" fontId="4" fillId="0" borderId="0" xfId="46" applyFont="1" applyAlignment="1">
      <alignment horizontal="right"/>
      <protection/>
    </xf>
    <xf numFmtId="38" fontId="4" fillId="0" borderId="0" xfId="46" applyFont="1">
      <alignment/>
      <protection/>
    </xf>
    <xf numFmtId="41" fontId="4" fillId="0" borderId="0" xfId="46" applyNumberFormat="1" applyFont="1" applyBorder="1">
      <alignment/>
      <protection/>
    </xf>
    <xf numFmtId="41" fontId="4" fillId="0" borderId="0" xfId="46" applyNumberFormat="1" applyFont="1">
      <alignment/>
      <protection/>
    </xf>
    <xf numFmtId="37" fontId="4" fillId="0" borderId="0" xfId="46" applyNumberFormat="1" applyFont="1">
      <alignment/>
      <protection/>
    </xf>
    <xf numFmtId="37" fontId="4" fillId="0" borderId="12" xfId="46" applyNumberFormat="1" applyFont="1" applyBorder="1">
      <alignment/>
      <protection/>
    </xf>
    <xf numFmtId="37" fontId="4" fillId="0" borderId="0" xfId="46" applyNumberFormat="1" applyFont="1" applyBorder="1">
      <alignment/>
      <protection/>
    </xf>
    <xf numFmtId="212" fontId="4" fillId="0" borderId="0" xfId="46" applyNumberFormat="1" applyFont="1" applyBorder="1">
      <alignment/>
      <protection/>
    </xf>
    <xf numFmtId="14" fontId="5" fillId="0" borderId="12" xfId="46" applyNumberFormat="1" applyFont="1" applyBorder="1" applyAlignment="1" quotePrefix="1">
      <alignment horizontal="right"/>
      <protection/>
    </xf>
    <xf numFmtId="38" fontId="31" fillId="0" borderId="0" xfId="46" applyFont="1">
      <alignment/>
      <protection/>
    </xf>
    <xf numFmtId="38" fontId="32" fillId="0" borderId="0" xfId="46" applyFont="1">
      <alignment/>
      <protection/>
    </xf>
    <xf numFmtId="38" fontId="14" fillId="0" borderId="0" xfId="46" applyFont="1" applyAlignment="1">
      <alignment/>
      <protection/>
    </xf>
    <xf numFmtId="38" fontId="33" fillId="0" borderId="0" xfId="46" applyFont="1">
      <alignment/>
      <protection/>
    </xf>
    <xf numFmtId="38" fontId="34" fillId="0" borderId="0" xfId="46" applyFont="1">
      <alignment/>
      <protection/>
    </xf>
    <xf numFmtId="38" fontId="5" fillId="0" borderId="12" xfId="46" applyFont="1" applyBorder="1" applyAlignment="1">
      <alignment horizontal="right"/>
      <protection/>
    </xf>
    <xf numFmtId="38" fontId="13" fillId="0" borderId="12" xfId="46" applyFont="1" applyBorder="1" applyAlignment="1">
      <alignment horizontal="center"/>
      <protection/>
    </xf>
    <xf numFmtId="195" fontId="4" fillId="0" borderId="0" xfId="42" applyNumberFormat="1" applyFont="1" applyFill="1" applyAlignment="1">
      <alignment/>
    </xf>
    <xf numFmtId="195" fontId="4" fillId="0" borderId="0" xfId="42" applyNumberFormat="1" applyFont="1" applyAlignment="1">
      <alignment/>
    </xf>
    <xf numFmtId="195" fontId="4" fillId="0" borderId="19" xfId="42" applyNumberFormat="1" applyFont="1" applyBorder="1" applyAlignment="1">
      <alignment/>
    </xf>
    <xf numFmtId="195" fontId="4" fillId="0" borderId="19" xfId="42" applyNumberFormat="1" applyFont="1" applyBorder="1" applyAlignment="1">
      <alignment vertical="center"/>
    </xf>
    <xf numFmtId="195" fontId="4" fillId="0" borderId="18" xfId="42" applyNumberFormat="1" applyFont="1" applyBorder="1" applyAlignment="1">
      <alignment vertical="center"/>
    </xf>
    <xf numFmtId="195" fontId="4" fillId="0" borderId="0" xfId="42" applyNumberFormat="1" applyFont="1" applyBorder="1" applyAlignment="1">
      <alignment vertical="center"/>
    </xf>
    <xf numFmtId="195" fontId="4" fillId="0" borderId="12" xfId="42" applyNumberFormat="1" applyFont="1" applyBorder="1" applyAlignment="1">
      <alignment/>
    </xf>
    <xf numFmtId="195" fontId="4" fillId="0" borderId="12" xfId="42" applyNumberFormat="1" applyFont="1" applyBorder="1" applyAlignment="1">
      <alignment vertical="center"/>
    </xf>
    <xf numFmtId="195" fontId="5" fillId="0" borderId="0" xfId="42" applyNumberFormat="1" applyFont="1" applyBorder="1" applyAlignment="1">
      <alignment/>
    </xf>
    <xf numFmtId="195" fontId="4" fillId="0" borderId="18" xfId="42" applyNumberFormat="1" applyFont="1" applyBorder="1" applyAlignment="1">
      <alignment/>
    </xf>
    <xf numFmtId="195" fontId="5" fillId="0" borderId="0" xfId="46" applyNumberFormat="1" applyFont="1">
      <alignment/>
      <protection/>
    </xf>
    <xf numFmtId="195" fontId="4" fillId="0" borderId="0" xfId="46" applyNumberFormat="1" applyFont="1">
      <alignment/>
      <protection/>
    </xf>
    <xf numFmtId="195" fontId="4" fillId="0" borderId="0" xfId="46" applyNumberFormat="1" applyFont="1" applyAlignment="1">
      <alignment horizontal="right"/>
      <protection/>
    </xf>
    <xf numFmtId="195" fontId="4" fillId="0" borderId="0" xfId="46" applyNumberFormat="1" applyFont="1" applyBorder="1">
      <alignment/>
      <protection/>
    </xf>
    <xf numFmtId="195" fontId="4" fillId="0" borderId="12" xfId="46" applyNumberFormat="1" applyFont="1" applyBorder="1" applyAlignment="1">
      <alignment horizontal="right"/>
      <protection/>
    </xf>
    <xf numFmtId="195" fontId="5" fillId="0" borderId="12" xfId="46" applyNumberFormat="1" applyFont="1" applyBorder="1" applyAlignment="1">
      <alignment horizontal="right"/>
      <protection/>
    </xf>
    <xf numFmtId="38" fontId="5" fillId="0" borderId="12" xfId="46" applyFont="1" applyBorder="1">
      <alignment/>
      <protection/>
    </xf>
    <xf numFmtId="38" fontId="14" fillId="0" borderId="0" xfId="46" applyFont="1">
      <alignment/>
      <protection/>
    </xf>
    <xf numFmtId="38" fontId="35" fillId="0" borderId="0" xfId="46" applyFont="1">
      <alignment/>
      <protection/>
    </xf>
    <xf numFmtId="38" fontId="36" fillId="0" borderId="0" xfId="46" applyFont="1" applyAlignment="1">
      <alignment horizontal="right"/>
      <protection/>
    </xf>
    <xf numFmtId="38" fontId="4" fillId="0" borderId="0" xfId="46" applyFont="1" applyBorder="1" applyAlignment="1">
      <alignment horizontal="right"/>
      <protection/>
    </xf>
    <xf numFmtId="38" fontId="4" fillId="0" borderId="0" xfId="46" applyFont="1" applyBorder="1" applyAlignment="1">
      <alignment/>
      <protection/>
    </xf>
    <xf numFmtId="38" fontId="11" fillId="0" borderId="0" xfId="46" applyFont="1" applyBorder="1" applyAlignment="1">
      <alignment/>
      <protection/>
    </xf>
    <xf numFmtId="38" fontId="11" fillId="0" borderId="0" xfId="46" applyFont="1" applyAlignment="1">
      <alignment horizontal="left"/>
      <protection/>
    </xf>
    <xf numFmtId="38" fontId="4" fillId="0" borderId="0" xfId="46" applyFont="1" applyBorder="1" applyAlignment="1">
      <alignment horizontal="center"/>
      <protection/>
    </xf>
    <xf numFmtId="38" fontId="4" fillId="0" borderId="12" xfId="46" applyFont="1" applyBorder="1" applyAlignment="1">
      <alignment horizontal="right"/>
      <protection/>
    </xf>
    <xf numFmtId="38" fontId="4" fillId="0" borderId="0" xfId="46" applyFont="1" applyBorder="1">
      <alignment/>
      <protection/>
    </xf>
    <xf numFmtId="41" fontId="4" fillId="0" borderId="0" xfId="46" applyNumberFormat="1" applyFont="1" applyFill="1">
      <alignment/>
      <protection/>
    </xf>
    <xf numFmtId="38" fontId="4" fillId="0" borderId="0" xfId="46" applyFont="1" applyFill="1">
      <alignment/>
      <protection/>
    </xf>
    <xf numFmtId="41" fontId="4" fillId="0" borderId="0" xfId="46" applyNumberFormat="1" applyFont="1" applyFill="1" applyBorder="1">
      <alignment/>
      <protection/>
    </xf>
    <xf numFmtId="38" fontId="5" fillId="0" borderId="0" xfId="46" applyFont="1" applyBorder="1">
      <alignment/>
      <protection/>
    </xf>
    <xf numFmtId="38" fontId="5" fillId="0" borderId="0" xfId="46" applyFont="1" applyAlignment="1">
      <alignment vertical="justify"/>
      <protection/>
    </xf>
    <xf numFmtId="38" fontId="5" fillId="0" borderId="0" xfId="46" applyFont="1" applyAlignment="1">
      <alignment horizontal="right" vertical="justify"/>
      <protection/>
    </xf>
    <xf numFmtId="38" fontId="4" fillId="0" borderId="0" xfId="46" applyFont="1" applyAlignment="1">
      <alignment vertical="justify"/>
      <protection/>
    </xf>
    <xf numFmtId="38" fontId="4" fillId="0" borderId="12" xfId="46" applyFont="1" applyBorder="1">
      <alignment/>
      <protection/>
    </xf>
    <xf numFmtId="38" fontId="4" fillId="0" borderId="0" xfId="46" applyFont="1" applyAlignment="1">
      <alignment horizontal="right" vertical="justify"/>
      <protection/>
    </xf>
    <xf numFmtId="38" fontId="4" fillId="0" borderId="0" xfId="46" applyFont="1" applyAlignment="1">
      <alignment/>
      <protection/>
    </xf>
    <xf numFmtId="38" fontId="4" fillId="0" borderId="20" xfId="46" applyFont="1" applyBorder="1" applyAlignment="1">
      <alignment horizontal="right" vertical="justify"/>
      <protection/>
    </xf>
    <xf numFmtId="38" fontId="4" fillId="0" borderId="0" xfId="46" applyFont="1" applyAlignment="1" quotePrefix="1">
      <alignment horizontal="right"/>
      <protection/>
    </xf>
    <xf numFmtId="38" fontId="4" fillId="0" borderId="20" xfId="46" applyFont="1" applyBorder="1">
      <alignment/>
      <protection/>
    </xf>
    <xf numFmtId="38" fontId="5" fillId="0" borderId="0" xfId="46" applyFont="1" applyAlignment="1" quotePrefix="1">
      <alignment horizontal="right"/>
      <protection/>
    </xf>
    <xf numFmtId="38" fontId="4" fillId="0" borderId="18" xfId="46" applyFont="1" applyBorder="1" applyAlignment="1">
      <alignment/>
      <protection/>
    </xf>
    <xf numFmtId="38" fontId="5" fillId="0" borderId="0" xfId="46" applyFont="1" applyAlignment="1">
      <alignment/>
      <protection/>
    </xf>
    <xf numFmtId="38" fontId="5" fillId="0" borderId="0" xfId="46" applyFont="1" applyAlignment="1" quotePrefix="1">
      <alignment horizontal="center"/>
      <protection/>
    </xf>
    <xf numFmtId="38" fontId="4" fillId="0" borderId="0" xfId="46" applyFont="1" quotePrefix="1">
      <alignment/>
      <protection/>
    </xf>
    <xf numFmtId="37" fontId="4" fillId="0" borderId="0" xfId="46" applyNumberFormat="1" applyFont="1" applyFill="1">
      <alignment/>
      <protection/>
    </xf>
    <xf numFmtId="37" fontId="4" fillId="0" borderId="12" xfId="46" applyNumberFormat="1" applyFont="1" applyFill="1" applyBorder="1">
      <alignment/>
      <protection/>
    </xf>
    <xf numFmtId="37" fontId="4" fillId="0" borderId="0" xfId="46" applyNumberFormat="1" applyFont="1" applyFill="1" applyBorder="1">
      <alignment/>
      <protection/>
    </xf>
    <xf numFmtId="37" fontId="4" fillId="0" borderId="19" xfId="46" applyNumberFormat="1" applyFont="1" applyBorder="1">
      <alignment/>
      <protection/>
    </xf>
    <xf numFmtId="37" fontId="4" fillId="0" borderId="20" xfId="46" applyNumberFormat="1" applyFont="1" applyBorder="1">
      <alignment/>
      <protection/>
    </xf>
    <xf numFmtId="38" fontId="4" fillId="0" borderId="0" xfId="46" applyFont="1" applyAlignment="1">
      <alignment horizontal="center"/>
      <protection/>
    </xf>
    <xf numFmtId="195" fontId="5" fillId="0" borderId="0" xfId="42" applyNumberFormat="1" applyFont="1" applyFill="1" applyBorder="1" applyAlignment="1">
      <alignment horizontal="right"/>
    </xf>
    <xf numFmtId="195" fontId="5" fillId="0" borderId="0" xfId="42" applyNumberFormat="1" applyFont="1" applyBorder="1" applyAlignment="1">
      <alignment horizontal="right"/>
    </xf>
    <xf numFmtId="38" fontId="5" fillId="0" borderId="0" xfId="46" applyFont="1" applyFill="1">
      <alignment/>
      <protection/>
    </xf>
    <xf numFmtId="41" fontId="5" fillId="0" borderId="0" xfId="46" applyNumberFormat="1" applyFont="1" applyFill="1" applyBorder="1">
      <alignment/>
      <protection/>
    </xf>
    <xf numFmtId="41" fontId="5" fillId="0" borderId="0" xfId="46" applyNumberFormat="1" applyFont="1" applyBorder="1">
      <alignment/>
      <protection/>
    </xf>
    <xf numFmtId="41" fontId="5" fillId="0" borderId="12" xfId="46" applyNumberFormat="1" applyFont="1" applyFill="1" applyBorder="1">
      <alignment/>
      <protection/>
    </xf>
    <xf numFmtId="41" fontId="5" fillId="0" borderId="0" xfId="46" applyNumberFormat="1" applyFont="1" applyFill="1">
      <alignment/>
      <protection/>
    </xf>
    <xf numFmtId="41" fontId="5" fillId="0" borderId="21" xfId="46" applyNumberFormat="1" applyFont="1" applyFill="1" applyBorder="1">
      <alignment/>
      <protection/>
    </xf>
    <xf numFmtId="37" fontId="5" fillId="0" borderId="0" xfId="46" applyNumberFormat="1" applyFont="1" applyFill="1">
      <alignment/>
      <protection/>
    </xf>
    <xf numFmtId="37" fontId="5" fillId="0" borderId="0" xfId="46" applyNumberFormat="1" applyFont="1">
      <alignment/>
      <protection/>
    </xf>
    <xf numFmtId="37" fontId="5" fillId="0" borderId="12" xfId="46" applyNumberFormat="1" applyFont="1" applyFill="1" applyBorder="1">
      <alignment/>
      <protection/>
    </xf>
    <xf numFmtId="37" fontId="5" fillId="0" borderId="0" xfId="46" applyNumberFormat="1" applyFont="1" applyFill="1" applyBorder="1">
      <alignment/>
      <protection/>
    </xf>
    <xf numFmtId="37" fontId="5" fillId="0" borderId="0" xfId="46" applyNumberFormat="1" applyFont="1" applyBorder="1">
      <alignment/>
      <protection/>
    </xf>
    <xf numFmtId="37" fontId="5" fillId="0" borderId="21" xfId="46" applyNumberFormat="1" applyFont="1" applyFill="1" applyBorder="1">
      <alignment/>
      <protection/>
    </xf>
    <xf numFmtId="212" fontId="5" fillId="0" borderId="0" xfId="46" applyNumberFormat="1" applyFont="1" applyFill="1" applyBorder="1">
      <alignment/>
      <protection/>
    </xf>
    <xf numFmtId="212" fontId="5" fillId="0" borderId="0" xfId="46" applyNumberFormat="1" applyFont="1" applyBorder="1">
      <alignment/>
      <protection/>
    </xf>
    <xf numFmtId="212" fontId="5" fillId="0" borderId="21" xfId="46" applyNumberFormat="1" applyFont="1" applyFill="1" applyBorder="1" applyAlignment="1" quotePrefix="1">
      <alignment horizontal="right"/>
      <protection/>
    </xf>
    <xf numFmtId="212" fontId="5" fillId="0" borderId="0" xfId="46" applyNumberFormat="1" applyFont="1" applyBorder="1" applyAlignment="1" quotePrefix="1">
      <alignment horizontal="right"/>
      <protection/>
    </xf>
    <xf numFmtId="212" fontId="4" fillId="0" borderId="0" xfId="46" applyNumberFormat="1" applyFont="1" applyBorder="1" applyAlignment="1">
      <alignment horizontal="right"/>
      <protection/>
    </xf>
    <xf numFmtId="38" fontId="37" fillId="0" borderId="0" xfId="46" applyFont="1" applyAlignment="1">
      <alignment horizontal="center"/>
      <protection/>
    </xf>
    <xf numFmtId="38" fontId="11" fillId="0" borderId="0" xfId="46" applyFont="1" applyAlignment="1">
      <alignment horizontal="center"/>
      <protection/>
    </xf>
    <xf numFmtId="195" fontId="5" fillId="0" borderId="0" xfId="42" applyNumberFormat="1" applyFont="1" applyAlignment="1">
      <alignment/>
    </xf>
    <xf numFmtId="38" fontId="32" fillId="0" borderId="0" xfId="46" applyFont="1" applyAlignment="1">
      <alignment horizontal="center"/>
      <protection/>
    </xf>
    <xf numFmtId="195" fontId="5" fillId="0" borderId="0" xfId="42" applyNumberFormat="1" applyFont="1" applyFill="1" applyAlignment="1">
      <alignment/>
    </xf>
    <xf numFmtId="38" fontId="5" fillId="0" borderId="0" xfId="46" applyFont="1" applyAlignment="1">
      <alignment vertical="center"/>
      <protection/>
    </xf>
    <xf numFmtId="38" fontId="33" fillId="0" borderId="0" xfId="46" applyFont="1" applyAlignment="1">
      <alignment horizontal="center" vertical="center"/>
      <protection/>
    </xf>
    <xf numFmtId="195" fontId="5" fillId="0" borderId="19" xfId="42" applyNumberFormat="1" applyFont="1" applyBorder="1" applyAlignment="1">
      <alignment/>
    </xf>
    <xf numFmtId="38" fontId="30" fillId="0" borderId="0" xfId="46" applyFont="1" applyAlignment="1">
      <alignment horizontal="center"/>
      <protection/>
    </xf>
    <xf numFmtId="38" fontId="38" fillId="0" borderId="0" xfId="46" applyFont="1" applyAlignment="1">
      <alignment horizontal="center"/>
      <protection/>
    </xf>
    <xf numFmtId="195" fontId="5" fillId="0" borderId="19" xfId="42" applyNumberFormat="1" applyFont="1" applyBorder="1" applyAlignment="1">
      <alignment vertical="center"/>
    </xf>
    <xf numFmtId="195" fontId="5" fillId="0" borderId="18" xfId="42" applyNumberFormat="1" applyFont="1" applyBorder="1" applyAlignment="1">
      <alignment vertical="center"/>
    </xf>
    <xf numFmtId="195" fontId="5" fillId="0" borderId="0" xfId="42" applyNumberFormat="1" applyFont="1" applyAlignment="1">
      <alignment vertical="center"/>
    </xf>
    <xf numFmtId="195" fontId="5" fillId="0" borderId="0" xfId="42" applyNumberFormat="1" applyFont="1" applyBorder="1" applyAlignment="1">
      <alignment vertical="center"/>
    </xf>
    <xf numFmtId="38" fontId="4" fillId="0" borderId="0" xfId="46" applyFont="1" applyAlignment="1">
      <alignment vertical="center"/>
      <protection/>
    </xf>
    <xf numFmtId="38" fontId="30" fillId="0" borderId="0" xfId="46" applyFont="1" applyAlignment="1">
      <alignment horizontal="center" vertical="center"/>
      <protection/>
    </xf>
    <xf numFmtId="195" fontId="5" fillId="0" borderId="12" xfId="42" applyNumberFormat="1" applyFont="1" applyBorder="1" applyAlignment="1">
      <alignment vertical="center"/>
    </xf>
    <xf numFmtId="38" fontId="32" fillId="0" borderId="0" xfId="46" applyFont="1" applyAlignment="1">
      <alignment horizontal="center" vertical="center"/>
      <protection/>
    </xf>
    <xf numFmtId="38" fontId="33" fillId="0" borderId="0" xfId="46" applyFont="1" applyAlignment="1">
      <alignment horizontal="center"/>
      <protection/>
    </xf>
    <xf numFmtId="195" fontId="5" fillId="0" borderId="19" xfId="42" applyNumberFormat="1" applyFont="1" applyFill="1" applyBorder="1" applyAlignment="1">
      <alignment/>
    </xf>
    <xf numFmtId="195" fontId="5" fillId="0" borderId="18" xfId="42" applyNumberFormat="1" applyFont="1" applyBorder="1" applyAlignment="1">
      <alignment/>
    </xf>
    <xf numFmtId="38" fontId="5" fillId="0" borderId="0" xfId="46" applyFont="1" applyAlignment="1">
      <alignment horizontal="center" vertical="center"/>
      <protection/>
    </xf>
    <xf numFmtId="43" fontId="4" fillId="0" borderId="0" xfId="42" applyFont="1" applyAlignment="1">
      <alignment/>
    </xf>
    <xf numFmtId="43" fontId="4" fillId="0" borderId="21" xfId="42" applyFont="1" applyBorder="1" applyAlignment="1">
      <alignment vertical="center"/>
    </xf>
    <xf numFmtId="43" fontId="5" fillId="0" borderId="21" xfId="42" applyFont="1" applyBorder="1" applyAlignment="1">
      <alignment vertical="center"/>
    </xf>
    <xf numFmtId="38" fontId="5" fillId="0" borderId="0" xfId="46" applyFont="1" applyAlignment="1">
      <alignment horizontal="left"/>
      <protection/>
    </xf>
    <xf numFmtId="38" fontId="5" fillId="0" borderId="0" xfId="46" applyFont="1" applyFill="1" applyAlignment="1">
      <alignment horizontal="left"/>
      <protection/>
    </xf>
    <xf numFmtId="195" fontId="4" fillId="0" borderId="0" xfId="42" applyNumberFormat="1" applyFont="1" applyBorder="1" applyAlignment="1">
      <alignment/>
    </xf>
    <xf numFmtId="195" fontId="4" fillId="0" borderId="0" xfId="42" applyNumberFormat="1" applyFont="1" applyFill="1" applyBorder="1" applyAlignment="1">
      <alignment/>
    </xf>
    <xf numFmtId="195" fontId="4" fillId="0" borderId="12" xfId="42" applyNumberFormat="1" applyFont="1" applyFill="1" applyBorder="1" applyAlignment="1">
      <alignment/>
    </xf>
    <xf numFmtId="195" fontId="4" fillId="0" borderId="0" xfId="42" applyNumberFormat="1" applyFont="1" applyBorder="1" applyAlignment="1">
      <alignment/>
    </xf>
    <xf numFmtId="195" fontId="4" fillId="0" borderId="0" xfId="42" applyNumberFormat="1" applyFont="1" applyBorder="1" applyAlignment="1">
      <alignment horizontal="left"/>
    </xf>
    <xf numFmtId="38" fontId="4" fillId="0" borderId="20" xfId="46" applyFont="1" applyFill="1" applyBorder="1">
      <alignment/>
      <protection/>
    </xf>
    <xf numFmtId="38" fontId="5" fillId="0" borderId="0" xfId="46" applyFont="1" applyBorder="1" applyAlignment="1">
      <alignment horizontal="right"/>
      <protection/>
    </xf>
    <xf numFmtId="38" fontId="5" fillId="0" borderId="0" xfId="46" applyFont="1" applyBorder="1" applyAlignment="1" quotePrefix="1">
      <alignment horizontal="right"/>
      <protection/>
    </xf>
    <xf numFmtId="41" fontId="5" fillId="0" borderId="20" xfId="42" applyNumberFormat="1" applyFont="1" applyFill="1" applyBorder="1" applyAlignment="1">
      <alignment/>
    </xf>
    <xf numFmtId="41" fontId="4" fillId="0" borderId="0" xfId="42" applyNumberFormat="1" applyFont="1" applyFill="1" applyBorder="1" applyAlignment="1">
      <alignment/>
    </xf>
    <xf numFmtId="41" fontId="4" fillId="0" borderId="0" xfId="42" applyNumberFormat="1" applyFont="1" applyFill="1" applyAlignment="1">
      <alignment/>
    </xf>
    <xf numFmtId="41" fontId="5" fillId="0" borderId="0" xfId="42" applyNumberFormat="1" applyFont="1" applyFill="1" applyBorder="1" applyAlignment="1">
      <alignment/>
    </xf>
    <xf numFmtId="41" fontId="4" fillId="0" borderId="0" xfId="42" applyNumberFormat="1" applyFont="1" applyBorder="1" applyAlignment="1">
      <alignment/>
    </xf>
    <xf numFmtId="195" fontId="4" fillId="0" borderId="20" xfId="42" applyNumberFormat="1" applyFont="1" applyFill="1" applyBorder="1" applyAlignment="1">
      <alignment/>
    </xf>
    <xf numFmtId="38" fontId="4" fillId="0" borderId="18" xfId="46" applyFont="1" applyFill="1" applyBorder="1" applyAlignment="1">
      <alignment/>
      <protection/>
    </xf>
    <xf numFmtId="195" fontId="5" fillId="0" borderId="0" xfId="46" applyNumberFormat="1" applyFont="1" applyAlignment="1">
      <alignment horizontal="right"/>
      <protection/>
    </xf>
    <xf numFmtId="195" fontId="4" fillId="0" borderId="0" xfId="46" applyNumberFormat="1" applyFont="1" applyAlignment="1">
      <alignment horizontal="center"/>
      <protection/>
    </xf>
    <xf numFmtId="195" fontId="5" fillId="0" borderId="0" xfId="46" applyNumberFormat="1" applyFont="1" applyFill="1">
      <alignment/>
      <protection/>
    </xf>
    <xf numFmtId="195" fontId="5" fillId="0" borderId="0" xfId="42" applyNumberFormat="1" applyFont="1" applyFill="1" applyBorder="1" applyAlignment="1">
      <alignment/>
    </xf>
    <xf numFmtId="195" fontId="5" fillId="0" borderId="12" xfId="42" applyNumberFormat="1" applyFont="1" applyFill="1" applyBorder="1" applyAlignment="1">
      <alignment/>
    </xf>
    <xf numFmtId="195" fontId="5" fillId="0" borderId="0" xfId="46" applyNumberFormat="1" applyFont="1" applyFill="1" applyBorder="1">
      <alignment/>
      <protection/>
    </xf>
    <xf numFmtId="195" fontId="5" fillId="0" borderId="12" xfId="46" applyNumberFormat="1" applyFont="1" applyFill="1" applyBorder="1" applyAlignment="1">
      <alignment horizontal="right"/>
      <protection/>
    </xf>
    <xf numFmtId="195" fontId="4" fillId="0" borderId="0" xfId="46" applyNumberFormat="1" applyFont="1" applyBorder="1" applyAlignment="1">
      <alignment horizontal="right"/>
      <protection/>
    </xf>
    <xf numFmtId="195" fontId="5" fillId="0" borderId="18" xfId="46" applyNumberFormat="1" applyFont="1" applyFill="1" applyBorder="1">
      <alignment/>
      <protection/>
    </xf>
    <xf numFmtId="195" fontId="4" fillId="0" borderId="0" xfId="42" applyNumberFormat="1" applyFont="1" applyFill="1" applyBorder="1" applyAlignment="1">
      <alignment horizontal="right"/>
    </xf>
    <xf numFmtId="41" fontId="4" fillId="0" borderId="12" xfId="46" applyNumberFormat="1" applyFont="1" applyFill="1" applyBorder="1">
      <alignment/>
      <protection/>
    </xf>
    <xf numFmtId="41" fontId="4" fillId="0" borderId="21" xfId="46" applyNumberFormat="1" applyFont="1" applyFill="1" applyBorder="1">
      <alignment/>
      <protection/>
    </xf>
    <xf numFmtId="37" fontId="4" fillId="0" borderId="21" xfId="46" applyNumberFormat="1" applyFont="1" applyFill="1" applyBorder="1">
      <alignment/>
      <protection/>
    </xf>
    <xf numFmtId="212" fontId="4" fillId="0" borderId="0" xfId="46" applyNumberFormat="1" applyFont="1" applyFill="1" applyBorder="1">
      <alignment/>
      <protection/>
    </xf>
    <xf numFmtId="212" fontId="4" fillId="0" borderId="21" xfId="46" applyNumberFormat="1" applyFont="1" applyFill="1" applyBorder="1" applyAlignment="1" quotePrefix="1">
      <alignment horizontal="right"/>
      <protection/>
    </xf>
    <xf numFmtId="195" fontId="4" fillId="0" borderId="0" xfId="46" applyNumberFormat="1" applyFont="1" applyFill="1">
      <alignment/>
      <protection/>
    </xf>
    <xf numFmtId="195" fontId="4" fillId="0" borderId="19" xfId="42" applyNumberFormat="1" applyFont="1" applyFill="1" applyBorder="1" applyAlignment="1">
      <alignment/>
    </xf>
    <xf numFmtId="195" fontId="4" fillId="0" borderId="0" xfId="46" applyNumberFormat="1" applyFont="1" applyFill="1" applyBorder="1">
      <alignment/>
      <protection/>
    </xf>
    <xf numFmtId="195" fontId="4" fillId="0" borderId="12" xfId="46" applyNumberFormat="1" applyFont="1" applyFill="1" applyBorder="1" applyAlignment="1">
      <alignment horizontal="right"/>
      <protection/>
    </xf>
    <xf numFmtId="195" fontId="4" fillId="0" borderId="18" xfId="46" applyNumberFormat="1" applyFont="1" applyFill="1" applyBorder="1">
      <alignment/>
      <protection/>
    </xf>
    <xf numFmtId="195" fontId="12" fillId="0" borderId="0" xfId="42" applyNumberFormat="1" applyFont="1" applyBorder="1" applyAlignment="1">
      <alignment/>
    </xf>
    <xf numFmtId="38" fontId="39" fillId="0" borderId="0" xfId="46" applyFont="1" applyAlignment="1">
      <alignment horizontal="right"/>
      <protection/>
    </xf>
    <xf numFmtId="38" fontId="39" fillId="0" borderId="0" xfId="46" applyFont="1">
      <alignment/>
      <protection/>
    </xf>
    <xf numFmtId="38" fontId="39" fillId="0" borderId="20" xfId="46" applyFont="1" applyBorder="1">
      <alignment/>
      <protection/>
    </xf>
    <xf numFmtId="38" fontId="40" fillId="0" borderId="0" xfId="46" applyFont="1" applyFill="1">
      <alignment/>
      <protection/>
    </xf>
    <xf numFmtId="38" fontId="41" fillId="0" borderId="0" xfId="46" applyFont="1" applyFill="1">
      <alignment/>
      <protection/>
    </xf>
    <xf numFmtId="195" fontId="5" fillId="0" borderId="0" xfId="42" applyNumberFormat="1" applyFont="1" applyFill="1" applyAlignment="1">
      <alignment vertical="center"/>
    </xf>
    <xf numFmtId="38" fontId="39" fillId="0" borderId="0" xfId="46" applyFont="1" applyFill="1" quotePrefix="1">
      <alignment/>
      <protection/>
    </xf>
    <xf numFmtId="38" fontId="12" fillId="0" borderId="0" xfId="46" applyFont="1" applyAlignment="1">
      <alignment horizontal="justify"/>
      <protection/>
    </xf>
    <xf numFmtId="38" fontId="5" fillId="0" borderId="0" xfId="46" applyFont="1" applyFill="1" applyAlignment="1">
      <alignment horizontal="center"/>
      <protection/>
    </xf>
    <xf numFmtId="38" fontId="14" fillId="0" borderId="0" xfId="46" applyFont="1" applyAlignment="1">
      <alignment horizontal="center"/>
      <protection/>
    </xf>
    <xf numFmtId="38" fontId="29" fillId="0" borderId="0" xfId="46" applyFont="1" applyAlignment="1">
      <alignment horizontal="center"/>
      <protection/>
    </xf>
    <xf numFmtId="38" fontId="5" fillId="0" borderId="0" xfId="46" applyFont="1" applyAlignment="1">
      <alignment horizontal="center"/>
      <protection/>
    </xf>
    <xf numFmtId="38" fontId="4" fillId="0" borderId="0" xfId="46" applyFont="1" applyAlignment="1">
      <alignment horizontal="center"/>
      <protection/>
    </xf>
    <xf numFmtId="195" fontId="5" fillId="0" borderId="0" xfId="46" applyNumberFormat="1" applyFont="1" applyAlignment="1">
      <alignment horizontal="center"/>
      <protection/>
    </xf>
    <xf numFmtId="38" fontId="4" fillId="0" borderId="0" xfId="46" applyFont="1" applyAlignment="1">
      <alignment horizontal="right"/>
      <protection/>
    </xf>
    <xf numFmtId="15" fontId="4" fillId="7" borderId="22" xfId="46" applyNumberFormat="1" applyFont="1" applyFill="1" applyBorder="1" applyAlignment="1">
      <alignment horizontal="center"/>
      <protection/>
    </xf>
    <xf numFmtId="0" fontId="4" fillId="7" borderId="23" xfId="46" applyNumberFormat="1" applyFont="1" applyFill="1" applyBorder="1" applyAlignment="1">
      <alignment horizontal="center"/>
      <protection/>
    </xf>
    <xf numFmtId="15" fontId="4" fillId="0" borderId="22" xfId="46" applyNumberFormat="1" applyFont="1" applyBorder="1" applyAlignment="1">
      <alignment horizontal="center"/>
      <protection/>
    </xf>
    <xf numFmtId="0" fontId="4" fillId="0" borderId="23" xfId="46" applyNumberFormat="1" applyFont="1" applyBorder="1" applyAlignment="1">
      <alignment horizontal="center"/>
      <protection/>
    </xf>
    <xf numFmtId="0" fontId="5" fillId="0" borderId="22" xfId="46" applyNumberFormat="1" applyFont="1" applyBorder="1" applyAlignment="1">
      <alignment horizontal="center"/>
      <protection/>
    </xf>
    <xf numFmtId="0" fontId="5" fillId="0" borderId="19" xfId="46" applyNumberFormat="1" applyFont="1" applyBorder="1" applyAlignment="1">
      <alignment horizontal="center"/>
      <protection/>
    </xf>
    <xf numFmtId="0" fontId="5" fillId="0" borderId="23" xfId="46" applyNumberFormat="1" applyFont="1"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ormal - Style1" xfId="60"/>
    <cellStyle name="Note" xfId="61"/>
    <cellStyle name="Output" xfId="62"/>
    <cellStyle name="Percent" xfId="63"/>
    <cellStyle name="Percent [2]" xfId="64"/>
    <cellStyle name="percentage"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85725</xdr:rowOff>
    </xdr:from>
    <xdr:to>
      <xdr:col>10</xdr:col>
      <xdr:colOff>733425</xdr:colOff>
      <xdr:row>49</xdr:row>
      <xdr:rowOff>342900</xdr:rowOff>
    </xdr:to>
    <xdr:sp>
      <xdr:nvSpPr>
        <xdr:cNvPr id="1" name="Text 48"/>
        <xdr:cNvSpPr txBox="1">
          <a:spLocks noChangeArrowheads="1"/>
        </xdr:cNvSpPr>
      </xdr:nvSpPr>
      <xdr:spPr>
        <a:xfrm>
          <a:off x="200025" y="9382125"/>
          <a:ext cx="6981825" cy="41910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Income Statements should be read in conjunction with the Annual Audited Financial Statements of the Group for the year ended 31 December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84</xdr:row>
      <xdr:rowOff>171450</xdr:rowOff>
    </xdr:from>
    <xdr:to>
      <xdr:col>6</xdr:col>
      <xdr:colOff>1181100</xdr:colOff>
      <xdr:row>87</xdr:row>
      <xdr:rowOff>161925</xdr:rowOff>
    </xdr:to>
    <xdr:sp>
      <xdr:nvSpPr>
        <xdr:cNvPr id="1" name="Text 48"/>
        <xdr:cNvSpPr txBox="1">
          <a:spLocks noChangeArrowheads="1"/>
        </xdr:cNvSpPr>
      </xdr:nvSpPr>
      <xdr:spPr>
        <a:xfrm>
          <a:off x="228600" y="15697200"/>
          <a:ext cx="61150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Balance Sheet should be read in conjunction with the Annual Audited Financial Statements of the Group for the year ended 31 December 2008)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8</xdr:row>
      <xdr:rowOff>114300</xdr:rowOff>
    </xdr:from>
    <xdr:to>
      <xdr:col>6</xdr:col>
      <xdr:colOff>733425</xdr:colOff>
      <xdr:row>8</xdr:row>
      <xdr:rowOff>114300</xdr:rowOff>
    </xdr:to>
    <xdr:sp>
      <xdr:nvSpPr>
        <xdr:cNvPr id="1" name="Line 1"/>
        <xdr:cNvSpPr>
          <a:spLocks/>
        </xdr:cNvSpPr>
      </xdr:nvSpPr>
      <xdr:spPr>
        <a:xfrm>
          <a:off x="5905500" y="1838325"/>
          <a:ext cx="5619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733425</xdr:colOff>
      <xdr:row>9</xdr:row>
      <xdr:rowOff>47625</xdr:rowOff>
    </xdr:to>
    <xdr:sp>
      <xdr:nvSpPr>
        <xdr:cNvPr id="2" name="Line 2"/>
        <xdr:cNvSpPr>
          <a:spLocks/>
        </xdr:cNvSpPr>
      </xdr:nvSpPr>
      <xdr:spPr>
        <a:xfrm>
          <a:off x="5734050" y="1971675"/>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9</xdr:row>
      <xdr:rowOff>38100</xdr:rowOff>
    </xdr:from>
    <xdr:to>
      <xdr:col>6</xdr:col>
      <xdr:colOff>733425</xdr:colOff>
      <xdr:row>9</xdr:row>
      <xdr:rowOff>47625</xdr:rowOff>
    </xdr:to>
    <xdr:sp>
      <xdr:nvSpPr>
        <xdr:cNvPr id="3" name="Line 3"/>
        <xdr:cNvSpPr>
          <a:spLocks/>
        </xdr:cNvSpPr>
      </xdr:nvSpPr>
      <xdr:spPr>
        <a:xfrm flipV="1">
          <a:off x="5943600" y="1962150"/>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9</xdr:row>
      <xdr:rowOff>123825</xdr:rowOff>
    </xdr:from>
    <xdr:to>
      <xdr:col>5</xdr:col>
      <xdr:colOff>0</xdr:colOff>
      <xdr:row>9</xdr:row>
      <xdr:rowOff>123825</xdr:rowOff>
    </xdr:to>
    <xdr:sp>
      <xdr:nvSpPr>
        <xdr:cNvPr id="4" name="Line 4"/>
        <xdr:cNvSpPr>
          <a:spLocks/>
        </xdr:cNvSpPr>
      </xdr:nvSpPr>
      <xdr:spPr>
        <a:xfrm flipH="1">
          <a:off x="4895850" y="20478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9</xdr:row>
      <xdr:rowOff>133350</xdr:rowOff>
    </xdr:from>
    <xdr:to>
      <xdr:col>6</xdr:col>
      <xdr:colOff>638175</xdr:colOff>
      <xdr:row>9</xdr:row>
      <xdr:rowOff>133350</xdr:rowOff>
    </xdr:to>
    <xdr:sp>
      <xdr:nvSpPr>
        <xdr:cNvPr id="5" name="Line 6"/>
        <xdr:cNvSpPr>
          <a:spLocks/>
        </xdr:cNvSpPr>
      </xdr:nvSpPr>
      <xdr:spPr>
        <a:xfrm>
          <a:off x="5838825" y="2057400"/>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50</xdr:row>
      <xdr:rowOff>47625</xdr:rowOff>
    </xdr:from>
    <xdr:to>
      <xdr:col>6</xdr:col>
      <xdr:colOff>733425</xdr:colOff>
      <xdr:row>50</xdr:row>
      <xdr:rowOff>47625</xdr:rowOff>
    </xdr:to>
    <xdr:sp>
      <xdr:nvSpPr>
        <xdr:cNvPr id="6" name="Line 8"/>
        <xdr:cNvSpPr>
          <a:spLocks/>
        </xdr:cNvSpPr>
      </xdr:nvSpPr>
      <xdr:spPr>
        <a:xfrm>
          <a:off x="5734050" y="9906000"/>
          <a:ext cx="7334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50</xdr:row>
      <xdr:rowOff>38100</xdr:rowOff>
    </xdr:from>
    <xdr:to>
      <xdr:col>6</xdr:col>
      <xdr:colOff>733425</xdr:colOff>
      <xdr:row>50</xdr:row>
      <xdr:rowOff>47625</xdr:rowOff>
    </xdr:to>
    <xdr:sp>
      <xdr:nvSpPr>
        <xdr:cNvPr id="7" name="Line 9"/>
        <xdr:cNvSpPr>
          <a:spLocks/>
        </xdr:cNvSpPr>
      </xdr:nvSpPr>
      <xdr:spPr>
        <a:xfrm flipV="1">
          <a:off x="5943600" y="9896475"/>
          <a:ext cx="523875"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50</xdr:row>
      <xdr:rowOff>123825</xdr:rowOff>
    </xdr:from>
    <xdr:to>
      <xdr:col>5</xdr:col>
      <xdr:colOff>0</xdr:colOff>
      <xdr:row>50</xdr:row>
      <xdr:rowOff>123825</xdr:rowOff>
    </xdr:to>
    <xdr:sp>
      <xdr:nvSpPr>
        <xdr:cNvPr id="8" name="Line 10"/>
        <xdr:cNvSpPr>
          <a:spLocks/>
        </xdr:cNvSpPr>
      </xdr:nvSpPr>
      <xdr:spPr>
        <a:xfrm flipH="1">
          <a:off x="4895850" y="99822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50</xdr:row>
      <xdr:rowOff>133350</xdr:rowOff>
    </xdr:from>
    <xdr:to>
      <xdr:col>6</xdr:col>
      <xdr:colOff>638175</xdr:colOff>
      <xdr:row>50</xdr:row>
      <xdr:rowOff>133350</xdr:rowOff>
    </xdr:to>
    <xdr:sp>
      <xdr:nvSpPr>
        <xdr:cNvPr id="9" name="Line 12"/>
        <xdr:cNvSpPr>
          <a:spLocks/>
        </xdr:cNvSpPr>
      </xdr:nvSpPr>
      <xdr:spPr>
        <a:xfrm>
          <a:off x="5838825" y="9991725"/>
          <a:ext cx="5334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8</xdr:row>
      <xdr:rowOff>114300</xdr:rowOff>
    </xdr:from>
    <xdr:to>
      <xdr:col>6</xdr:col>
      <xdr:colOff>0</xdr:colOff>
      <xdr:row>8</xdr:row>
      <xdr:rowOff>114300</xdr:rowOff>
    </xdr:to>
    <xdr:sp>
      <xdr:nvSpPr>
        <xdr:cNvPr id="10" name="Line 18"/>
        <xdr:cNvSpPr>
          <a:spLocks/>
        </xdr:cNvSpPr>
      </xdr:nvSpPr>
      <xdr:spPr>
        <a:xfrm>
          <a:off x="5734050" y="18383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47625</xdr:rowOff>
    </xdr:from>
    <xdr:to>
      <xdr:col>6</xdr:col>
      <xdr:colOff>0</xdr:colOff>
      <xdr:row>9</xdr:row>
      <xdr:rowOff>47625</xdr:rowOff>
    </xdr:to>
    <xdr:sp>
      <xdr:nvSpPr>
        <xdr:cNvPr id="11" name="Line 19"/>
        <xdr:cNvSpPr>
          <a:spLocks/>
        </xdr:cNvSpPr>
      </xdr:nvSpPr>
      <xdr:spPr>
        <a:xfrm>
          <a:off x="5734050" y="197167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38100</xdr:rowOff>
    </xdr:from>
    <xdr:to>
      <xdr:col>6</xdr:col>
      <xdr:colOff>0</xdr:colOff>
      <xdr:row>9</xdr:row>
      <xdr:rowOff>47625</xdr:rowOff>
    </xdr:to>
    <xdr:sp>
      <xdr:nvSpPr>
        <xdr:cNvPr id="12" name="Line 20"/>
        <xdr:cNvSpPr>
          <a:spLocks/>
        </xdr:cNvSpPr>
      </xdr:nvSpPr>
      <xdr:spPr>
        <a:xfrm flipV="1">
          <a:off x="5734050" y="1962150"/>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133350</xdr:rowOff>
    </xdr:from>
    <xdr:to>
      <xdr:col>6</xdr:col>
      <xdr:colOff>0</xdr:colOff>
      <xdr:row>9</xdr:row>
      <xdr:rowOff>133350</xdr:rowOff>
    </xdr:to>
    <xdr:sp>
      <xdr:nvSpPr>
        <xdr:cNvPr id="13" name="Line 21"/>
        <xdr:cNvSpPr>
          <a:spLocks/>
        </xdr:cNvSpPr>
      </xdr:nvSpPr>
      <xdr:spPr>
        <a:xfrm>
          <a:off x="5734050" y="20574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50</xdr:row>
      <xdr:rowOff>47625</xdr:rowOff>
    </xdr:from>
    <xdr:to>
      <xdr:col>6</xdr:col>
      <xdr:colOff>0</xdr:colOff>
      <xdr:row>50</xdr:row>
      <xdr:rowOff>47625</xdr:rowOff>
    </xdr:to>
    <xdr:sp>
      <xdr:nvSpPr>
        <xdr:cNvPr id="14" name="Line 22"/>
        <xdr:cNvSpPr>
          <a:spLocks/>
        </xdr:cNvSpPr>
      </xdr:nvSpPr>
      <xdr:spPr>
        <a:xfrm>
          <a:off x="5734050" y="9906000"/>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50</xdr:row>
      <xdr:rowOff>38100</xdr:rowOff>
    </xdr:from>
    <xdr:to>
      <xdr:col>6</xdr:col>
      <xdr:colOff>0</xdr:colOff>
      <xdr:row>50</xdr:row>
      <xdr:rowOff>47625</xdr:rowOff>
    </xdr:to>
    <xdr:sp>
      <xdr:nvSpPr>
        <xdr:cNvPr id="15" name="Line 23"/>
        <xdr:cNvSpPr>
          <a:spLocks/>
        </xdr:cNvSpPr>
      </xdr:nvSpPr>
      <xdr:spPr>
        <a:xfrm flipV="1">
          <a:off x="5734050" y="9896475"/>
          <a:ext cx="0" cy="9525"/>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50</xdr:row>
      <xdr:rowOff>133350</xdr:rowOff>
    </xdr:from>
    <xdr:to>
      <xdr:col>6</xdr:col>
      <xdr:colOff>0</xdr:colOff>
      <xdr:row>50</xdr:row>
      <xdr:rowOff>133350</xdr:rowOff>
    </xdr:to>
    <xdr:sp>
      <xdr:nvSpPr>
        <xdr:cNvPr id="16" name="Line 24"/>
        <xdr:cNvSpPr>
          <a:spLocks/>
        </xdr:cNvSpPr>
      </xdr:nvSpPr>
      <xdr:spPr>
        <a:xfrm>
          <a:off x="5734050" y="99917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114300</xdr:colOff>
      <xdr:row>44</xdr:row>
      <xdr:rowOff>95250</xdr:rowOff>
    </xdr:from>
    <xdr:to>
      <xdr:col>16</xdr:col>
      <xdr:colOff>914400</xdr:colOff>
      <xdr:row>45</xdr:row>
      <xdr:rowOff>190500</xdr:rowOff>
    </xdr:to>
    <xdr:sp>
      <xdr:nvSpPr>
        <xdr:cNvPr id="17" name="Text 48"/>
        <xdr:cNvSpPr txBox="1">
          <a:spLocks noChangeArrowheads="1"/>
        </xdr:cNvSpPr>
      </xdr:nvSpPr>
      <xdr:spPr>
        <a:xfrm>
          <a:off x="447675" y="8591550"/>
          <a:ext cx="12268200" cy="295275"/>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Statement of Changes In Equity should be read in conjunction with the Annual Audited Financial Statements of the Group for the year ended 31 December 2008)</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73</xdr:row>
      <xdr:rowOff>133350</xdr:rowOff>
    </xdr:from>
    <xdr:to>
      <xdr:col>5</xdr:col>
      <xdr:colOff>923925</xdr:colOff>
      <xdr:row>76</xdr:row>
      <xdr:rowOff>123825</xdr:rowOff>
    </xdr:to>
    <xdr:sp>
      <xdr:nvSpPr>
        <xdr:cNvPr id="1" name="Text 48"/>
        <xdr:cNvSpPr txBox="1">
          <a:spLocks noChangeArrowheads="1"/>
        </xdr:cNvSpPr>
      </xdr:nvSpPr>
      <xdr:spPr>
        <a:xfrm>
          <a:off x="104775" y="13420725"/>
          <a:ext cx="6572250" cy="590550"/>
        </a:xfrm>
        <a:prstGeom prst="rect">
          <a:avLst/>
        </a:prstGeom>
        <a:solidFill>
          <a:srgbClr val="FFFFFF"/>
        </a:solidFill>
        <a:ln w="1" cmpd="sng">
          <a:noFill/>
        </a:ln>
      </xdr:spPr>
      <xdr:txBody>
        <a:bodyPr vertOverflow="clip" wrap="square" lIns="27432" tIns="27432" rIns="27432" bIns="0"/>
        <a:p>
          <a:pPr algn="l">
            <a:defRPr/>
          </a:pPr>
          <a:r>
            <a:rPr lang="en-US" cap="none" sz="1100" b="0" i="1" u="none" baseline="0">
              <a:solidFill>
                <a:srgbClr val="000000"/>
              </a:solidFill>
            </a:rPr>
            <a:t>(The Condensed Consolidated Cash Flow Statements should be read in conjunction with the audited Annual Financial Statements of the Group for the year ended 31 December 2008)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95250</xdr:rowOff>
    </xdr:from>
    <xdr:to>
      <xdr:col>8</xdr:col>
      <xdr:colOff>866775</xdr:colOff>
      <xdr:row>17</xdr:row>
      <xdr:rowOff>142875</xdr:rowOff>
    </xdr:to>
    <xdr:sp>
      <xdr:nvSpPr>
        <xdr:cNvPr id="1" name="Text 48"/>
        <xdr:cNvSpPr txBox="1">
          <a:spLocks noChangeArrowheads="1"/>
        </xdr:cNvSpPr>
      </xdr:nvSpPr>
      <xdr:spPr>
        <a:xfrm>
          <a:off x="476250" y="1647825"/>
          <a:ext cx="6181725" cy="15811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interim financial report is unaudited and has been prepared in accordance with the Financial Reporting Standard ("FRS") 134, "Interim Financial Reporting" issued by the Malaysian Accounting Standards Board ("MASB") and paragraph 9.22 and Appendix 9B of the Listing Requirements of  Bursa Malaysia Securities Berhad, and should be read in conjunction with the Group's annual audited financial statements for the year ended 31 December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for the interim financial report are consistent with those adopted for the annual audited financial statements for the year ended 31 December 2008.</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20</xdr:row>
      <xdr:rowOff>104775</xdr:rowOff>
    </xdr:from>
    <xdr:to>
      <xdr:col>8</xdr:col>
      <xdr:colOff>885825</xdr:colOff>
      <xdr:row>24</xdr:row>
      <xdr:rowOff>9525</xdr:rowOff>
    </xdr:to>
    <xdr:sp>
      <xdr:nvSpPr>
        <xdr:cNvPr id="2" name="Text 48"/>
        <xdr:cNvSpPr txBox="1">
          <a:spLocks noChangeArrowheads="1"/>
        </xdr:cNvSpPr>
      </xdr:nvSpPr>
      <xdr:spPr>
        <a:xfrm>
          <a:off x="466725" y="3762375"/>
          <a:ext cx="6210300" cy="7048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audit report of the Group's annual financial statements for the financial year ended 31 December 2008 was not subject to any qualification.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25</xdr:row>
      <xdr:rowOff>104775</xdr:rowOff>
    </xdr:from>
    <xdr:to>
      <xdr:col>8</xdr:col>
      <xdr:colOff>876300</xdr:colOff>
      <xdr:row>27</xdr:row>
      <xdr:rowOff>133350</xdr:rowOff>
    </xdr:to>
    <xdr:sp>
      <xdr:nvSpPr>
        <xdr:cNvPr id="3" name="Text 48"/>
        <xdr:cNvSpPr txBox="1">
          <a:spLocks noChangeArrowheads="1"/>
        </xdr:cNvSpPr>
      </xdr:nvSpPr>
      <xdr:spPr>
        <a:xfrm>
          <a:off x="466725" y="4762500"/>
          <a:ext cx="6200775" cy="4286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Except for the hotel division whose performance is influenced by the festive and holiday periods, the other businesses of the Group are generally not subject to seasonal or cyclical fluctuations.</a:t>
          </a:r>
        </a:p>
      </xdr:txBody>
    </xdr:sp>
    <xdr:clientData/>
  </xdr:twoCellAnchor>
  <xdr:twoCellAnchor>
    <xdr:from>
      <xdr:col>1</xdr:col>
      <xdr:colOff>0</xdr:colOff>
      <xdr:row>29</xdr:row>
      <xdr:rowOff>0</xdr:rowOff>
    </xdr:from>
    <xdr:to>
      <xdr:col>8</xdr:col>
      <xdr:colOff>885825</xdr:colOff>
      <xdr:row>30</xdr:row>
      <xdr:rowOff>57150</xdr:rowOff>
    </xdr:to>
    <xdr:sp>
      <xdr:nvSpPr>
        <xdr:cNvPr id="4" name="Text 48"/>
        <xdr:cNvSpPr txBox="1">
          <a:spLocks noChangeArrowheads="1"/>
        </xdr:cNvSpPr>
      </xdr:nvSpPr>
      <xdr:spPr>
        <a:xfrm>
          <a:off x="466725" y="5457825"/>
          <a:ext cx="6210300" cy="257175"/>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Unusual Items Affecting Assets, Liabilities, Equity, Net Income or Cash Flow</a:t>
          </a:r>
        </a:p>
      </xdr:txBody>
    </xdr:sp>
    <xdr:clientData/>
  </xdr:twoCellAnchor>
  <xdr:twoCellAnchor>
    <xdr:from>
      <xdr:col>1</xdr:col>
      <xdr:colOff>19050</xdr:colOff>
      <xdr:row>30</xdr:row>
      <xdr:rowOff>142875</xdr:rowOff>
    </xdr:from>
    <xdr:to>
      <xdr:col>8</xdr:col>
      <xdr:colOff>895350</xdr:colOff>
      <xdr:row>34</xdr:row>
      <xdr:rowOff>142875</xdr:rowOff>
    </xdr:to>
    <xdr:sp>
      <xdr:nvSpPr>
        <xdr:cNvPr id="5" name="Text 48"/>
        <xdr:cNvSpPr txBox="1">
          <a:spLocks noChangeArrowheads="1"/>
        </xdr:cNvSpPr>
      </xdr:nvSpPr>
      <xdr:spPr>
        <a:xfrm>
          <a:off x="485775" y="5800725"/>
          <a:ext cx="6200775" cy="7334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were no unusual items affecting assets, liabilities, equity, net income or cash flows of the Group for the current quarter ended 31 March 2009.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37</xdr:row>
      <xdr:rowOff>171450</xdr:rowOff>
    </xdr:from>
    <xdr:to>
      <xdr:col>8</xdr:col>
      <xdr:colOff>876300</xdr:colOff>
      <xdr:row>39</xdr:row>
      <xdr:rowOff>190500</xdr:rowOff>
    </xdr:to>
    <xdr:sp>
      <xdr:nvSpPr>
        <xdr:cNvPr id="6" name="Text 48"/>
        <xdr:cNvSpPr txBox="1">
          <a:spLocks noChangeArrowheads="1"/>
        </xdr:cNvSpPr>
      </xdr:nvSpPr>
      <xdr:spPr>
        <a:xfrm>
          <a:off x="485775" y="7162800"/>
          <a:ext cx="6181725" cy="4191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changes in estimates of amounts reported in prior financial years that have a material effect in the current period.</a:t>
          </a:r>
        </a:p>
      </xdr:txBody>
    </xdr:sp>
    <xdr:clientData/>
  </xdr:twoCellAnchor>
  <xdr:twoCellAnchor>
    <xdr:from>
      <xdr:col>1</xdr:col>
      <xdr:colOff>295275</xdr:colOff>
      <xdr:row>42</xdr:row>
      <xdr:rowOff>0</xdr:rowOff>
    </xdr:from>
    <xdr:to>
      <xdr:col>9</xdr:col>
      <xdr:colOff>9525</xdr:colOff>
      <xdr:row>42</xdr:row>
      <xdr:rowOff>0</xdr:rowOff>
    </xdr:to>
    <xdr:sp>
      <xdr:nvSpPr>
        <xdr:cNvPr id="7" name="Text 48"/>
        <xdr:cNvSpPr txBox="1">
          <a:spLocks noChangeArrowheads="1"/>
        </xdr:cNvSpPr>
      </xdr:nvSpPr>
      <xdr:spPr>
        <a:xfrm>
          <a:off x="762000" y="799147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Long Dated Non-Performing Loans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now computed by assigning a 50% discount to the value of collaterals of NPLs of between five years and seven years. This change in accounting estimate has resulted in an additional specific allowance for bad and doubtful debts and financing of RM77.8 million. The Alliance Banking group continues to assign no value to property collateral for NPLs which have been outstanding for over 7 years.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42</xdr:row>
      <xdr:rowOff>0</xdr:rowOff>
    </xdr:from>
    <xdr:to>
      <xdr:col>9</xdr:col>
      <xdr:colOff>9525</xdr:colOff>
      <xdr:row>42</xdr:row>
      <xdr:rowOff>0</xdr:rowOff>
    </xdr:to>
    <xdr:sp>
      <xdr:nvSpPr>
        <xdr:cNvPr id="8" name="Text 48"/>
        <xdr:cNvSpPr txBox="1">
          <a:spLocks noChangeArrowheads="1"/>
        </xdr:cNvSpPr>
      </xdr:nvSpPr>
      <xdr:spPr>
        <a:xfrm>
          <a:off x="762000" y="7991475"/>
          <a:ext cx="59817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Specific Allowance For NPLs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Specific allowances of 50% and 100% is now required for NPLs of three to five months and more than six months repayments in arrears respectively whereas previously, 20% and 50% specific allowance was provided for such NPLs and 100% for NPLs of 9 months and more. This change in accounting estimate has resulted in an additional specific allowance for bad and doubtful debts and financing of RM30.5 million in the current quarter.</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43</xdr:row>
      <xdr:rowOff>104775</xdr:rowOff>
    </xdr:from>
    <xdr:to>
      <xdr:col>8</xdr:col>
      <xdr:colOff>895350</xdr:colOff>
      <xdr:row>51</xdr:row>
      <xdr:rowOff>28575</xdr:rowOff>
    </xdr:to>
    <xdr:sp>
      <xdr:nvSpPr>
        <xdr:cNvPr id="9" name="Text 48"/>
        <xdr:cNvSpPr txBox="1">
          <a:spLocks noChangeArrowheads="1"/>
        </xdr:cNvSpPr>
      </xdr:nvSpPr>
      <xdr:spPr>
        <a:xfrm>
          <a:off x="495300" y="8296275"/>
          <a:ext cx="6191250" cy="148590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During the financial period ended 31 March 2009, the Company has bought back 32,000 ordinary shares of RM0.50 each at an average cost of RM0.45 per share. The shares bought back have been retained as treasury shares. On 22 May 2009, the Board of Directors resolved to cancel all the treasury shares of the Company comprising of  77,015,000 ordinary shares of RM0.50 each.  Following the cancellation, the Company's issued and paid-up share capital decreased from RM627,485,790  to RM588,978,290.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50</xdr:row>
      <xdr:rowOff>0</xdr:rowOff>
    </xdr:from>
    <xdr:to>
      <xdr:col>9</xdr:col>
      <xdr:colOff>28575</xdr:colOff>
      <xdr:row>50</xdr:row>
      <xdr:rowOff>0</xdr:rowOff>
    </xdr:to>
    <xdr:sp>
      <xdr:nvSpPr>
        <xdr:cNvPr id="10" name="Text 48"/>
        <xdr:cNvSpPr txBox="1">
          <a:spLocks noChangeArrowheads="1"/>
        </xdr:cNvSpPr>
      </xdr:nvSpPr>
      <xdr:spPr>
        <a:xfrm>
          <a:off x="762000" y="9553575"/>
          <a:ext cx="6000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issued and paid-up share capital of the Company was increased from RM1,167,978,154 as at 31 March 206 to RM1,170,942,539 arising from the issuance of 2,964,385 new ordinary shares of RM1.00 each from the exercise of 2,964,385 warrants 2002/2007 at the exercise price of RM1.21 per share.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54</xdr:row>
      <xdr:rowOff>85725</xdr:rowOff>
    </xdr:from>
    <xdr:to>
      <xdr:col>8</xdr:col>
      <xdr:colOff>885825</xdr:colOff>
      <xdr:row>55</xdr:row>
      <xdr:rowOff>133350</xdr:rowOff>
    </xdr:to>
    <xdr:sp>
      <xdr:nvSpPr>
        <xdr:cNvPr id="11" name="Text 48"/>
        <xdr:cNvSpPr txBox="1">
          <a:spLocks noChangeArrowheads="1"/>
        </xdr:cNvSpPr>
      </xdr:nvSpPr>
      <xdr:spPr>
        <a:xfrm>
          <a:off x="476250" y="10439400"/>
          <a:ext cx="6200775" cy="2476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was no dividend paid during the current financial quarter.</a:t>
          </a:r>
        </a:p>
      </xdr:txBody>
    </xdr:sp>
    <xdr:clientData/>
  </xdr:twoCellAnchor>
  <xdr:twoCellAnchor>
    <xdr:from>
      <xdr:col>1</xdr:col>
      <xdr:colOff>38100</xdr:colOff>
      <xdr:row>83</xdr:row>
      <xdr:rowOff>171450</xdr:rowOff>
    </xdr:from>
    <xdr:to>
      <xdr:col>8</xdr:col>
      <xdr:colOff>876300</xdr:colOff>
      <xdr:row>86</xdr:row>
      <xdr:rowOff>19050</xdr:rowOff>
    </xdr:to>
    <xdr:sp>
      <xdr:nvSpPr>
        <xdr:cNvPr id="12" name="Text 48"/>
        <xdr:cNvSpPr txBox="1">
          <a:spLocks noChangeArrowheads="1"/>
        </xdr:cNvSpPr>
      </xdr:nvSpPr>
      <xdr:spPr>
        <a:xfrm>
          <a:off x="504825" y="15992475"/>
          <a:ext cx="6162675" cy="447675"/>
        </a:xfrm>
        <a:prstGeom prst="rect">
          <a:avLst/>
        </a:prstGeom>
        <a:solidFill>
          <a:srgbClr val="FFFFFF"/>
        </a:solidFill>
        <a:ln w="1" cmpd="sng">
          <a:noFill/>
        </a:ln>
      </xdr:spPr>
      <xdr:txBody>
        <a:bodyPr vertOverflow="clip" wrap="square" lIns="27432" tIns="27432" rIns="27432" bIns="0"/>
        <a:p>
          <a:pPr algn="r">
            <a:defRPr/>
          </a:pPr>
          <a:r>
            <a:rPr lang="en-US" cap="none" sz="1200" b="0" i="0" u="none" baseline="0">
              <a:solidFill>
                <a:srgbClr val="000000"/>
              </a:solidFill>
              <a:latin typeface="Times New Roman"/>
              <a:ea typeface="Times New Roman"/>
              <a:cs typeface="Times New Roman"/>
            </a:rPr>
            <a:t>The carrying value of the property, plant and equipment is stated at cost less depreciation and impairment losses.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101</xdr:row>
      <xdr:rowOff>161925</xdr:rowOff>
    </xdr:from>
    <xdr:to>
      <xdr:col>8</xdr:col>
      <xdr:colOff>857250</xdr:colOff>
      <xdr:row>109</xdr:row>
      <xdr:rowOff>38100</xdr:rowOff>
    </xdr:to>
    <xdr:sp>
      <xdr:nvSpPr>
        <xdr:cNvPr id="13" name="Text 48"/>
        <xdr:cNvSpPr txBox="1">
          <a:spLocks noChangeArrowheads="1"/>
        </xdr:cNvSpPr>
      </xdr:nvSpPr>
      <xdr:spPr>
        <a:xfrm>
          <a:off x="476250" y="19583400"/>
          <a:ext cx="6172200" cy="1390650"/>
        </a:xfrm>
        <a:prstGeom prst="rect">
          <a:avLst/>
        </a:prstGeom>
        <a:solidFill>
          <a:srgbClr val="FFFFFF"/>
        </a:solidFill>
        <a:ln w="1" cmpd="sng">
          <a:noFill/>
        </a:ln>
      </xdr:spPr>
      <xdr:txBody>
        <a:bodyPr vertOverflow="clip" wrap="square" lIns="27432" tIns="27432" rIns="27432" bIns="0"/>
        <a:p>
          <a:pPr algn="r">
            <a:defRPr/>
          </a:pPr>
          <a:r>
            <a:rPr lang="en-US" cap="none" sz="1200" b="0" i="0" u="none" baseline="0">
              <a:solidFill>
                <a:srgbClr val="000000"/>
              </a:solidFill>
              <a:latin typeface="Times New Roman"/>
              <a:ea typeface="Times New Roman"/>
              <a:cs typeface="Times New Roman"/>
            </a:rPr>
            <a:t>Manta Professional Services Limited ("MPSL"), an indirect 88% owned subsidiary of the Company, was deregistered and dissolved on 13 February 2009.  MPSL was dissolved as it was inactive.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LF Polo Management Pte Ltd ("LFPM"), an indirect 100% owned subsidiary of the Company, was struck-off  on 15 April 2009.  The Company had arranged for LFPM to be struck-off as LFPM was inactive.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257175</xdr:colOff>
      <xdr:row>111</xdr:row>
      <xdr:rowOff>171450</xdr:rowOff>
    </xdr:from>
    <xdr:to>
      <xdr:col>8</xdr:col>
      <xdr:colOff>819150</xdr:colOff>
      <xdr:row>113</xdr:row>
      <xdr:rowOff>28575</xdr:rowOff>
    </xdr:to>
    <xdr:sp>
      <xdr:nvSpPr>
        <xdr:cNvPr id="14" name="Text 48"/>
        <xdr:cNvSpPr txBox="1">
          <a:spLocks noChangeArrowheads="1"/>
        </xdr:cNvSpPr>
      </xdr:nvSpPr>
      <xdr:spPr>
        <a:xfrm>
          <a:off x="723900" y="21507450"/>
          <a:ext cx="5886450" cy="2571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Changes in the contingent liabilities since 31 December 2008 are as follows:-                        </a:t>
          </a:r>
        </a:p>
      </xdr:txBody>
    </xdr:sp>
    <xdr:clientData/>
  </xdr:twoCellAnchor>
  <xdr:twoCellAnchor>
    <xdr:from>
      <xdr:col>0</xdr:col>
      <xdr:colOff>0</xdr:colOff>
      <xdr:row>126</xdr:row>
      <xdr:rowOff>0</xdr:rowOff>
    </xdr:from>
    <xdr:to>
      <xdr:col>9</xdr:col>
      <xdr:colOff>28575</xdr:colOff>
      <xdr:row>126</xdr:row>
      <xdr:rowOff>0</xdr:rowOff>
    </xdr:to>
    <xdr:sp>
      <xdr:nvSpPr>
        <xdr:cNvPr id="15" name="Text 48"/>
        <xdr:cNvSpPr txBox="1">
          <a:spLocks noChangeArrowheads="1"/>
        </xdr:cNvSpPr>
      </xdr:nvSpPr>
      <xdr:spPr>
        <a:xfrm>
          <a:off x="0" y="24241125"/>
          <a:ext cx="67627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During the financial period ended 31 December 2006, the Group has adopted the new and revised FRSs issued by MASB that are applicable with effect from 1 April 2006 which resulted in changes in accounting policies as follows:</a:t>
          </a:r>
        </a:p>
      </xdr:txBody>
    </xdr:sp>
    <xdr:clientData/>
  </xdr:twoCellAnchor>
  <xdr:twoCellAnchor>
    <xdr:from>
      <xdr:col>2</xdr:col>
      <xdr:colOff>342900</xdr:colOff>
      <xdr:row>126</xdr:row>
      <xdr:rowOff>0</xdr:rowOff>
    </xdr:from>
    <xdr:to>
      <xdr:col>9</xdr:col>
      <xdr:colOff>28575</xdr:colOff>
      <xdr:row>126</xdr:row>
      <xdr:rowOff>0</xdr:rowOff>
    </xdr:to>
    <xdr:sp>
      <xdr:nvSpPr>
        <xdr:cNvPr id="16" name="Text 48"/>
        <xdr:cNvSpPr txBox="1">
          <a:spLocks noChangeArrowheads="1"/>
        </xdr:cNvSpPr>
      </xdr:nvSpPr>
      <xdr:spPr>
        <a:xfrm>
          <a:off x="2266950" y="2424112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101: Presentation of Financial Statements</a:t>
          </a:r>
        </a:p>
      </xdr:txBody>
    </xdr:sp>
    <xdr:clientData/>
  </xdr:twoCellAnchor>
  <xdr:twoCellAnchor>
    <xdr:from>
      <xdr:col>2</xdr:col>
      <xdr:colOff>342900</xdr:colOff>
      <xdr:row>126</xdr:row>
      <xdr:rowOff>0</xdr:rowOff>
    </xdr:from>
    <xdr:to>
      <xdr:col>9</xdr:col>
      <xdr:colOff>28575</xdr:colOff>
      <xdr:row>126</xdr:row>
      <xdr:rowOff>0</xdr:rowOff>
    </xdr:to>
    <xdr:sp>
      <xdr:nvSpPr>
        <xdr:cNvPr id="17" name="Text 48"/>
        <xdr:cNvSpPr txBox="1">
          <a:spLocks noChangeArrowheads="1"/>
        </xdr:cNvSpPr>
      </xdr:nvSpPr>
      <xdr:spPr>
        <a:xfrm>
          <a:off x="2266950" y="2424112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the revised FRS 101 has affected the presentation of minority interest and other disclosures. Minority interest is now presented within total equity in the consolidated balance sheet and as an allocation from net profit for the period in the consolidated income statement. The movement of minority interest is now presented in the consolidated statement of changes in equity.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2</xdr:col>
      <xdr:colOff>342900</xdr:colOff>
      <xdr:row>126</xdr:row>
      <xdr:rowOff>0</xdr:rowOff>
    </xdr:from>
    <xdr:to>
      <xdr:col>9</xdr:col>
      <xdr:colOff>28575</xdr:colOff>
      <xdr:row>126</xdr:row>
      <xdr:rowOff>0</xdr:rowOff>
    </xdr:to>
    <xdr:sp>
      <xdr:nvSpPr>
        <xdr:cNvPr id="18" name="Text 48"/>
        <xdr:cNvSpPr txBox="1">
          <a:spLocks noChangeArrowheads="1"/>
        </xdr:cNvSpPr>
      </xdr:nvSpPr>
      <xdr:spPr>
        <a:xfrm>
          <a:off x="2266950" y="2424112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rPr>
            <a:t>FRS 3: Business Combinations and FRS 136: Impairment of Assets </a:t>
          </a:r>
        </a:p>
      </xdr:txBody>
    </xdr:sp>
    <xdr:clientData/>
  </xdr:twoCellAnchor>
  <xdr:twoCellAnchor>
    <xdr:from>
      <xdr:col>2</xdr:col>
      <xdr:colOff>314325</xdr:colOff>
      <xdr:row>126</xdr:row>
      <xdr:rowOff>0</xdr:rowOff>
    </xdr:from>
    <xdr:to>
      <xdr:col>8</xdr:col>
      <xdr:colOff>885825</xdr:colOff>
      <xdr:row>126</xdr:row>
      <xdr:rowOff>0</xdr:rowOff>
    </xdr:to>
    <xdr:sp>
      <xdr:nvSpPr>
        <xdr:cNvPr id="19" name="Text 48"/>
        <xdr:cNvSpPr txBox="1">
          <a:spLocks noChangeArrowheads="1"/>
        </xdr:cNvSpPr>
      </xdr:nvSpPr>
      <xdr:spPr>
        <a:xfrm>
          <a:off x="2238375" y="24241125"/>
          <a:ext cx="44386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adoption of FRS 3 Business Combination and the consequential changes to FRS 136 Impairment of Assets, has resulted in a change in the accounting policy relating to purchased goodwill.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Goodwill acquired in a business combination is now stated at cost less any accumulated impairment losses. The adoption of these new FRSs has resulted in the Group ceasing annual amortization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a:t>
          </a:r>
        </a:p>
      </xdr:txBody>
    </xdr:sp>
    <xdr:clientData/>
  </xdr:twoCellAnchor>
  <xdr:twoCellAnchor>
    <xdr:from>
      <xdr:col>2</xdr:col>
      <xdr:colOff>314325</xdr:colOff>
      <xdr:row>126</xdr:row>
      <xdr:rowOff>0</xdr:rowOff>
    </xdr:from>
    <xdr:to>
      <xdr:col>9</xdr:col>
      <xdr:colOff>28575</xdr:colOff>
      <xdr:row>126</xdr:row>
      <xdr:rowOff>0</xdr:rowOff>
    </xdr:to>
    <xdr:sp>
      <xdr:nvSpPr>
        <xdr:cNvPr id="20" name="Text 48"/>
        <xdr:cNvSpPr txBox="1">
          <a:spLocks noChangeArrowheads="1"/>
        </xdr:cNvSpPr>
      </xdr:nvSpPr>
      <xdr:spPr>
        <a:xfrm>
          <a:off x="2238375" y="24241125"/>
          <a:ext cx="45243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change in accounting policies has been accounted for prospectively for business combinations where the agreement date is on or after 1 April 2006. For business combination entered into prior to that date, the transitional provisions of FRS 3 requires the Group to eliminate the carrying accumulated amortization as at 1 April 2006 against the carrying amount of goodwill. With the adoption of FRS 3, this has the effect of reducing the amortization charge of the Group by RM4,842,000 for the 1st quarter ended 30 June 2006. No impairment loss on goodwill has been recognised in the 3rd quarter and the nine months period ended 31 December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Negative goodwill represents the excess in fair value of the net identifiable assets acquired over the cost of the acquisition, is now recognised immediately in the income statement. Prior to 1 April 2006, negative goodwill was amortised over the weighted average useful life of the non-monetary assets acquired. As at 1 April 2006, the carrying amount of negative goodwill for the Group totaling RM33,086,000 was adjusted to  retained profits/(loss) brought forward. Similarly, the reserve on consolidation of RM9,125,000 from capital reserve was reclassified to retained profit/(loss) brought forward with the adoption of FRS 3. </a:t>
          </a:r>
        </a:p>
      </xdr:txBody>
    </xdr:sp>
    <xdr:clientData/>
  </xdr:twoCellAnchor>
  <xdr:twoCellAnchor>
    <xdr:from>
      <xdr:col>1</xdr:col>
      <xdr:colOff>257175</xdr:colOff>
      <xdr:row>126</xdr:row>
      <xdr:rowOff>0</xdr:rowOff>
    </xdr:from>
    <xdr:to>
      <xdr:col>8</xdr:col>
      <xdr:colOff>866775</xdr:colOff>
      <xdr:row>126</xdr:row>
      <xdr:rowOff>0</xdr:rowOff>
    </xdr:to>
    <xdr:sp>
      <xdr:nvSpPr>
        <xdr:cNvPr id="21" name="Text 48"/>
        <xdr:cNvSpPr txBox="1">
          <a:spLocks noChangeArrowheads="1"/>
        </xdr:cNvSpPr>
      </xdr:nvSpPr>
      <xdr:spPr>
        <a:xfrm>
          <a:off x="723900" y="24241125"/>
          <a:ext cx="5934075"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changes in accounting policies as described above which were adjusted to the opening retained profits/(loss) and capital reserves of the Group are as follows: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95</xdr:row>
      <xdr:rowOff>180975</xdr:rowOff>
    </xdr:from>
    <xdr:to>
      <xdr:col>8</xdr:col>
      <xdr:colOff>819150</xdr:colOff>
      <xdr:row>97</xdr:row>
      <xdr:rowOff>114300</xdr:rowOff>
    </xdr:to>
    <xdr:sp>
      <xdr:nvSpPr>
        <xdr:cNvPr id="22" name="Text 48"/>
        <xdr:cNvSpPr txBox="1">
          <a:spLocks noChangeArrowheads="1"/>
        </xdr:cNvSpPr>
      </xdr:nvSpPr>
      <xdr:spPr>
        <a:xfrm>
          <a:off x="466725" y="18402300"/>
          <a:ext cx="6143625" cy="33337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There are no material events subsequent to 31 March 2009 to be disclosed.</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xdr:col>
      <xdr:colOff>342900</xdr:colOff>
      <xdr:row>126</xdr:row>
      <xdr:rowOff>0</xdr:rowOff>
    </xdr:from>
    <xdr:to>
      <xdr:col>9</xdr:col>
      <xdr:colOff>28575</xdr:colOff>
      <xdr:row>126</xdr:row>
      <xdr:rowOff>0</xdr:rowOff>
    </xdr:to>
    <xdr:sp>
      <xdr:nvSpPr>
        <xdr:cNvPr id="23" name="Text 48"/>
        <xdr:cNvSpPr txBox="1">
          <a:spLocks noChangeArrowheads="1"/>
        </xdr:cNvSpPr>
      </xdr:nvSpPr>
      <xdr:spPr>
        <a:xfrm>
          <a:off x="2266950" y="24241125"/>
          <a:ext cx="449580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presentation  of the comparative financial statements of the Group have been restated to conform with the current period’s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89</xdr:row>
      <xdr:rowOff>152400</xdr:rowOff>
    </xdr:from>
    <xdr:to>
      <xdr:col>8</xdr:col>
      <xdr:colOff>876300</xdr:colOff>
      <xdr:row>92</xdr:row>
      <xdr:rowOff>76200</xdr:rowOff>
    </xdr:to>
    <xdr:sp>
      <xdr:nvSpPr>
        <xdr:cNvPr id="24" name="Text 48"/>
        <xdr:cNvSpPr txBox="1">
          <a:spLocks noChangeArrowheads="1"/>
        </xdr:cNvSpPr>
      </xdr:nvSpPr>
      <xdr:spPr>
        <a:xfrm>
          <a:off x="485775" y="17173575"/>
          <a:ext cx="6181725" cy="523875"/>
        </a:xfrm>
        <a:prstGeom prst="rect">
          <a:avLst/>
        </a:prstGeom>
        <a:solidFill>
          <a:srgbClr val="FFFFFF"/>
        </a:solidFill>
        <a:ln w="1" cmpd="sng">
          <a:noFill/>
        </a:ln>
      </xdr:spPr>
      <xdr:txBody>
        <a:bodyPr vertOverflow="clip" wrap="square" lIns="27432" tIns="27432" rIns="27432" bIns="0"/>
        <a:p>
          <a:pPr algn="r">
            <a:defRPr/>
          </a:pPr>
          <a:r>
            <a:rPr lang="en-US" cap="none" sz="1200" b="0" i="0" u="none" baseline="0">
              <a:solidFill>
                <a:srgbClr val="000000"/>
              </a:solidFill>
              <a:latin typeface="Times New Roman"/>
              <a:ea typeface="Times New Roman"/>
              <a:cs typeface="Times New Roman"/>
            </a:rPr>
            <a:t>Capital commitments for the purchase of property, plant and equipment as at 31 March 2009 amounted to RM39.77 million.</a:t>
          </a:r>
          <a:r>
            <a:rPr lang="en-US" cap="none" sz="11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266700</xdr:colOff>
      <xdr:row>122</xdr:row>
      <xdr:rowOff>161925</xdr:rowOff>
    </xdr:from>
    <xdr:to>
      <xdr:col>8</xdr:col>
      <xdr:colOff>828675</xdr:colOff>
      <xdr:row>124</xdr:row>
      <xdr:rowOff>19050</xdr:rowOff>
    </xdr:to>
    <xdr:sp>
      <xdr:nvSpPr>
        <xdr:cNvPr id="25" name="Text 48"/>
        <xdr:cNvSpPr txBox="1">
          <a:spLocks noChangeArrowheads="1"/>
        </xdr:cNvSpPr>
      </xdr:nvSpPr>
      <xdr:spPr>
        <a:xfrm>
          <a:off x="733425" y="23602950"/>
          <a:ext cx="5886450" cy="2571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are no contingent assets as at the date of this report.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229</xdr:row>
      <xdr:rowOff>0</xdr:rowOff>
    </xdr:from>
    <xdr:to>
      <xdr:col>10</xdr:col>
      <xdr:colOff>0</xdr:colOff>
      <xdr:row>229</xdr:row>
      <xdr:rowOff>0</xdr:rowOff>
    </xdr:to>
    <xdr:sp>
      <xdr:nvSpPr>
        <xdr:cNvPr id="1" name="Text 48"/>
        <xdr:cNvSpPr txBox="1">
          <a:spLocks noChangeArrowheads="1"/>
        </xdr:cNvSpPr>
      </xdr:nvSpPr>
      <xdr:spPr>
        <a:xfrm>
          <a:off x="400050" y="43281600"/>
          <a:ext cx="60674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As at date of this report, there was no pending material litigation, in the ordinary course of business which would materially and adversely affect the financial position of the Group.</a:t>
          </a:r>
        </a:p>
      </xdr:txBody>
    </xdr:sp>
    <xdr:clientData/>
  </xdr:twoCellAnchor>
  <xdr:twoCellAnchor>
    <xdr:from>
      <xdr:col>1</xdr:col>
      <xdr:colOff>28575</xdr:colOff>
      <xdr:row>229</xdr:row>
      <xdr:rowOff>0</xdr:rowOff>
    </xdr:from>
    <xdr:to>
      <xdr:col>10</xdr:col>
      <xdr:colOff>0</xdr:colOff>
      <xdr:row>229</xdr:row>
      <xdr:rowOff>0</xdr:rowOff>
    </xdr:to>
    <xdr:sp>
      <xdr:nvSpPr>
        <xdr:cNvPr id="2" name="Text 48"/>
        <xdr:cNvSpPr txBox="1">
          <a:spLocks noChangeArrowheads="1"/>
        </xdr:cNvSpPr>
      </xdr:nvSpPr>
      <xdr:spPr>
        <a:xfrm>
          <a:off x="352425" y="4328160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No interim dividend has been declared by the Company for the financial period ended 31 December 2006.</a:t>
          </a:r>
        </a:p>
      </xdr:txBody>
    </xdr:sp>
    <xdr:clientData/>
  </xdr:twoCellAnchor>
  <xdr:twoCellAnchor>
    <xdr:from>
      <xdr:col>1</xdr:col>
      <xdr:colOff>28575</xdr:colOff>
      <xdr:row>229</xdr:row>
      <xdr:rowOff>0</xdr:rowOff>
    </xdr:from>
    <xdr:to>
      <xdr:col>10</xdr:col>
      <xdr:colOff>0</xdr:colOff>
      <xdr:row>229</xdr:row>
      <xdr:rowOff>0</xdr:rowOff>
    </xdr:to>
    <xdr:sp>
      <xdr:nvSpPr>
        <xdr:cNvPr id="3" name="Text 48"/>
        <xdr:cNvSpPr txBox="1">
          <a:spLocks noChangeArrowheads="1"/>
        </xdr:cNvSpPr>
      </xdr:nvSpPr>
      <xdr:spPr>
        <a:xfrm>
          <a:off x="352425" y="4328160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Basic losses per share is calculated by dividing the net losses after taxation and minority interest attributable to equity holders of the parent dividend by the weighted average number of ordinary shares in issue during the period.</a:t>
          </a:r>
        </a:p>
      </xdr:txBody>
    </xdr:sp>
    <xdr:clientData/>
  </xdr:twoCellAnchor>
  <xdr:twoCellAnchor>
    <xdr:from>
      <xdr:col>1</xdr:col>
      <xdr:colOff>57150</xdr:colOff>
      <xdr:row>229</xdr:row>
      <xdr:rowOff>0</xdr:rowOff>
    </xdr:from>
    <xdr:to>
      <xdr:col>10</xdr:col>
      <xdr:colOff>0</xdr:colOff>
      <xdr:row>229</xdr:row>
      <xdr:rowOff>0</xdr:rowOff>
    </xdr:to>
    <xdr:sp>
      <xdr:nvSpPr>
        <xdr:cNvPr id="4" name="Text 48"/>
        <xdr:cNvSpPr txBox="1">
          <a:spLocks noChangeArrowheads="1"/>
        </xdr:cNvSpPr>
      </xdr:nvSpPr>
      <xdr:spPr>
        <a:xfrm>
          <a:off x="381000" y="43281600"/>
          <a:ext cx="6086475" cy="0"/>
        </a:xfrm>
        <a:prstGeom prst="rect">
          <a:avLst/>
        </a:prstGeom>
        <a:solidFill>
          <a:srgbClr val="FFFFFF"/>
        </a:solidFill>
        <a:ln w="1" cmpd="sng">
          <a:noFill/>
        </a:ln>
      </xdr:spPr>
      <xdr:txBody>
        <a:bodyPr vertOverflow="clip" wrap="square" lIns="27432" tIns="22860" rIns="27432" bIns="0"/>
        <a:p>
          <a:pPr algn="just">
            <a:defRPr/>
          </a:pPr>
          <a:r>
            <a:rPr lang="en-US" cap="none" sz="1100" b="1" i="0" u="none" baseline="0">
              <a:solidFill>
                <a:srgbClr val="000000"/>
              </a:solidFill>
            </a:rPr>
            <a:t>Losses Per Share (cont'd)</a:t>
          </a:r>
        </a:p>
      </xdr:txBody>
    </xdr:sp>
    <xdr:clientData/>
  </xdr:twoCellAnchor>
  <xdr:twoCellAnchor>
    <xdr:from>
      <xdr:col>1</xdr:col>
      <xdr:colOff>0</xdr:colOff>
      <xdr:row>229</xdr:row>
      <xdr:rowOff>0</xdr:rowOff>
    </xdr:from>
    <xdr:to>
      <xdr:col>10</xdr:col>
      <xdr:colOff>0</xdr:colOff>
      <xdr:row>229</xdr:row>
      <xdr:rowOff>0</xdr:rowOff>
    </xdr:to>
    <xdr:sp>
      <xdr:nvSpPr>
        <xdr:cNvPr id="5" name="Text 48"/>
        <xdr:cNvSpPr txBox="1">
          <a:spLocks noChangeArrowheads="1"/>
        </xdr:cNvSpPr>
      </xdr:nvSpPr>
      <xdr:spPr>
        <a:xfrm>
          <a:off x="323850" y="43281600"/>
          <a:ext cx="61436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a:t>
          </a:r>
          <a:r>
            <a:rPr lang="en-US" cap="none" sz="1200" b="0" i="0" u="none" baseline="0">
              <a:solidFill>
                <a:srgbClr val="FF0000"/>
              </a:solidFill>
              <a:latin typeface="Times New Roman"/>
              <a:ea typeface="Times New Roman"/>
              <a:cs typeface="Times New Roman"/>
            </a:rPr>
            <a:t>he calculation of the diluted losses per share is based on the net loss after taxation and minority interest attributable to the equity holders of the parent for financial period dividend by the adjusted weighted average number of ordinary shares.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financial period ended 30 September 2006, total outstanding Warrants 2002/2007 has been excluded in the computations of diluted losses per RM1.00 ordinary share for the Group, as their exercise and conversion to ordinary shares would not be dilutive. Accordingly, the diluted losses per share for the current financial period is presented as equal to basic losses per share.</a:t>
          </a:r>
        </a:p>
      </xdr:txBody>
    </xdr:sp>
    <xdr:clientData/>
  </xdr:twoCellAnchor>
  <xdr:twoCellAnchor>
    <xdr:from>
      <xdr:col>1</xdr:col>
      <xdr:colOff>28575</xdr:colOff>
      <xdr:row>229</xdr:row>
      <xdr:rowOff>0</xdr:rowOff>
    </xdr:from>
    <xdr:to>
      <xdr:col>10</xdr:col>
      <xdr:colOff>0</xdr:colOff>
      <xdr:row>229</xdr:row>
      <xdr:rowOff>0</xdr:rowOff>
    </xdr:to>
    <xdr:sp>
      <xdr:nvSpPr>
        <xdr:cNvPr id="6" name="Text 48"/>
        <xdr:cNvSpPr txBox="1">
          <a:spLocks noChangeArrowheads="1"/>
        </xdr:cNvSpPr>
      </xdr:nvSpPr>
      <xdr:spPr>
        <a:xfrm>
          <a:off x="352425" y="43281600"/>
          <a:ext cx="6115050" cy="0"/>
        </a:xfrm>
        <a:prstGeom prst="rect">
          <a:avLst/>
        </a:prstGeom>
        <a:solidFill>
          <a:srgbClr val="FFFFFF"/>
        </a:solidFill>
        <a:ln w="1"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Details of financial instruments with off-balance sheet risk as at 31 December 2006:
</a:t>
          </a:r>
          <a:r>
            <a:rPr lang="en-US" cap="none" sz="11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229</xdr:row>
      <xdr:rowOff>0</xdr:rowOff>
    </xdr:from>
    <xdr:to>
      <xdr:col>10</xdr:col>
      <xdr:colOff>0</xdr:colOff>
      <xdr:row>229</xdr:row>
      <xdr:rowOff>0</xdr:rowOff>
    </xdr:to>
    <xdr:sp>
      <xdr:nvSpPr>
        <xdr:cNvPr id="7" name="Text 48"/>
        <xdr:cNvSpPr txBox="1">
          <a:spLocks noChangeArrowheads="1"/>
        </xdr:cNvSpPr>
      </xdr:nvSpPr>
      <xdr:spPr>
        <a:xfrm>
          <a:off x="352425" y="4328160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229</xdr:row>
      <xdr:rowOff>0</xdr:rowOff>
    </xdr:from>
    <xdr:to>
      <xdr:col>10</xdr:col>
      <xdr:colOff>0</xdr:colOff>
      <xdr:row>229</xdr:row>
      <xdr:rowOff>0</xdr:rowOff>
    </xdr:to>
    <xdr:sp>
      <xdr:nvSpPr>
        <xdr:cNvPr id="8" name="Text 48"/>
        <xdr:cNvSpPr txBox="1">
          <a:spLocks noChangeArrowheads="1"/>
        </xdr:cNvSpPr>
      </xdr:nvSpPr>
      <xdr:spPr>
        <a:xfrm>
          <a:off x="352425" y="43281600"/>
          <a:ext cx="6115050" cy="0"/>
        </a:xfrm>
        <a:prstGeom prst="rect">
          <a:avLst/>
        </a:prstGeom>
        <a:solidFill>
          <a:srgbClr val="FFFFFF"/>
        </a:solidFill>
        <a:ln w="1" cmpd="sng">
          <a:noFill/>
        </a:ln>
      </xdr:spPr>
      <xdr:txBody>
        <a:bodyPr vertOverflow="clip" wrap="square" lIns="27432" tIns="27432" rIns="27432" bIns="0"/>
        <a:p>
          <a:pPr algn="just">
            <a:defRPr/>
          </a:pPr>
          <a:r>
            <a:rPr lang="en-US" cap="none" sz="1100" b="0" i="0" u="sng" baseline="0">
              <a:solidFill>
                <a:srgbClr val="000000"/>
              </a:solidFill>
              <a:latin typeface="Times New Roman"/>
              <a:ea typeface="Times New Roman"/>
              <a:cs typeface="Times New Roman"/>
            </a:rPr>
            <a:t>Market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At at end of the financial period, the amount of contracts which were not hedged and hence, exposed to market eisk was </a:t>
          </a:r>
          <a:r>
            <a:rPr lang="en-US" cap="none" sz="1100" b="0" i="0" u="none" baseline="0">
              <a:solidFill>
                <a:srgbClr val="FF0000"/>
              </a:solidFill>
              <a:latin typeface="Times New Roman"/>
              <a:ea typeface="Times New Roman"/>
              <a:cs typeface="Times New Roman"/>
            </a:rPr>
            <a:t>RM43,141,000 </a:t>
          </a:r>
          <a:r>
            <a:rPr lang="en-US" cap="none" sz="1100" b="0" i="0" u="none" baseline="0">
              <a:solidFill>
                <a:srgbClr val="000000"/>
              </a:solidFill>
              <a:latin typeface="Times New Roman"/>
              <a:ea typeface="Times New Roman"/>
              <a:cs typeface="Times New Roman"/>
            </a:rPr>
            <a:t>(31.3.2006: RM35,230,000).
</a:t>
          </a:r>
          <a:r>
            <a:rPr lang="en-US" cap="none" sz="1100" b="0" i="0" u="sng"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Credit risk</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Credit risk arised from the possibility that a conterparty may be unable to meet the terms of contract in which the banking subsidiary has a gain position. This amount will increase or decrease over the life of the contracts, mainly as a function of maturity dates and maket rates or prices. As at end of the financial period, the amounts of credit risk, measured in terms of cost to replace the profitable contracts, was </a:t>
          </a:r>
          <a:r>
            <a:rPr lang="en-US" cap="none" sz="1100" b="0" i="0" u="none" baseline="0">
              <a:solidFill>
                <a:srgbClr val="FF0000"/>
              </a:solidFill>
              <a:latin typeface="Times New Roman"/>
              <a:ea typeface="Times New Roman"/>
              <a:cs typeface="Times New Roman"/>
            </a:rPr>
            <a:t>RM4,751,000</a:t>
          </a:r>
          <a:r>
            <a:rPr lang="en-US" cap="none" sz="1100" b="0" i="0" u="none" baseline="0">
              <a:solidFill>
                <a:srgbClr val="000000"/>
              </a:solidFill>
              <a:latin typeface="Times New Roman"/>
              <a:ea typeface="Times New Roman"/>
              <a:cs typeface="Times New Roman"/>
            </a:rPr>
            <a:t> (31.3.2006: RM3,676,000).</a:t>
          </a:r>
        </a:p>
      </xdr:txBody>
    </xdr:sp>
    <xdr:clientData/>
  </xdr:twoCellAnchor>
  <xdr:twoCellAnchor>
    <xdr:from>
      <xdr:col>1</xdr:col>
      <xdr:colOff>28575</xdr:colOff>
      <xdr:row>229</xdr:row>
      <xdr:rowOff>0</xdr:rowOff>
    </xdr:from>
    <xdr:to>
      <xdr:col>10</xdr:col>
      <xdr:colOff>0</xdr:colOff>
      <xdr:row>229</xdr:row>
      <xdr:rowOff>0</xdr:rowOff>
    </xdr:to>
    <xdr:sp>
      <xdr:nvSpPr>
        <xdr:cNvPr id="9" name="Text 48"/>
        <xdr:cNvSpPr txBox="1">
          <a:spLocks noChangeArrowheads="1"/>
        </xdr:cNvSpPr>
      </xdr:nvSpPr>
      <xdr:spPr>
        <a:xfrm>
          <a:off x="352425" y="4328160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Alliance Bank acts as an intermediary with conterparties wo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Interest income and interest expenses associated with interest rate swaps that qualify as hedges are recognised over the life of the swap agreementas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229</xdr:row>
      <xdr:rowOff>0</xdr:rowOff>
    </xdr:from>
    <xdr:to>
      <xdr:col>10</xdr:col>
      <xdr:colOff>0</xdr:colOff>
      <xdr:row>229</xdr:row>
      <xdr:rowOff>0</xdr:rowOff>
    </xdr:to>
    <xdr:sp>
      <xdr:nvSpPr>
        <xdr:cNvPr id="10" name="Text 48"/>
        <xdr:cNvSpPr txBox="1">
          <a:spLocks noChangeArrowheads="1"/>
        </xdr:cNvSpPr>
      </xdr:nvSpPr>
      <xdr:spPr>
        <a:xfrm>
          <a:off x="352425" y="4328160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a:t>
          </a:r>
          <a:r>
            <a:rPr lang="en-US" cap="none" sz="1100" b="0" i="0" u="none" baseline="0">
              <a:solidFill>
                <a:srgbClr val="FF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1" name="Text 48"/>
        <xdr:cNvSpPr txBox="1">
          <a:spLocks noChangeArrowheads="1"/>
        </xdr:cNvSpPr>
      </xdr:nvSpPr>
      <xdr:spPr>
        <a:xfrm>
          <a:off x="352425" y="40005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registered an operating profit of RM91.7 million. However, after loan loss provisioning and impairment of RM137.8 million (versus RM417.5 million over the same period last year), the current quarter result is a pre-tax loss of RM46.1 million. The loss after tax is RM39.8 million.
</a:t>
          </a:r>
          <a:r>
            <a:rPr lang="en-US" cap="none" sz="11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the 6 months financial period ended 30 September 2006, the Group recorded an operating profit of RM190.8 million and a profit before tax of RM13.6 million . The turnaround from the loss before tax of RM280.9 million recorded in the previuosly financial period ended 30 September 2006, was atrributable to better recoveries and lower specific allowances and provision for impairment losses. Both loan loss provisions and impairment loss decreased from RM456.1 million and RM26.2 million respectively from the last corresponding period to RM176.8 million and RM0.4 million.
</a:t>
          </a:r>
          <a:r>
            <a:rPr lang="en-US" cap="none" sz="14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September 2006, as disclosed under Note A5, the Alliance banking group's loss provisioning included a mark down of property collateral by 50% for NPLs that were more than 5 years but less than 7 years. Property collateral for NPLs that were more than 7 years contionued to be marked down to zero value. In addition, the Alliance banking group also changed its basis in making specific provisions for NPLs at 3 months in arrears instead of 6 months in arrears previously so that the provisioning is aligned with the NPL classification for accounts at 3 months in arrears. Before affecting these changes in basis for specific provisions, the Group's profit before tax for financial period ended 30 September 2006 would be RM122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net interest income, including form Islamic Banking grew by 12.9% or RM37.5 million compared to the same period last year mainly due to strong Islamic financing growth of 30% or RM485 million year-on-year. This higher net interest income was further attributed to the improvement in margin.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increase in operating expenses by RM36.6 million or 17.5% was mainly due to the Group's investment in human capital, insfrastructure building and marketing.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registered an improvement in recoveries, recording RM114.5 milion compared to RM45.7 million for the same period last year.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Group's gross loans and advances stood at RM13.9 million, declined by RM620 million or 4.2% compared to 31 March 2006, largely due to loans written off amounting to RM331 million coupled with repayment of several lumpy loans during the period under review, On the other hand, Consumer Banking portfolio continued to grow across all products during the period- credit crads (21%), housing loan (7%), and hire purchase (6%). The Group net non-performing loan ratio registered at 8.0% whilst the gross NPL provisioning cover at 30 September 2006 was at 51.0%. The Alliance banking group's risk weighted capital ratio improved to 16.6% from 15.08% as at 31 March 2006.</a:t>
          </a:r>
        </a:p>
      </xdr:txBody>
    </xdr:sp>
    <xdr:clientData/>
  </xdr:twoCellAnchor>
  <xdr:twoCellAnchor>
    <xdr:from>
      <xdr:col>1</xdr:col>
      <xdr:colOff>28575</xdr:colOff>
      <xdr:row>2</xdr:row>
      <xdr:rowOff>0</xdr:rowOff>
    </xdr:from>
    <xdr:to>
      <xdr:col>11</xdr:col>
      <xdr:colOff>0</xdr:colOff>
      <xdr:row>2</xdr:row>
      <xdr:rowOff>0</xdr:rowOff>
    </xdr:to>
    <xdr:sp>
      <xdr:nvSpPr>
        <xdr:cNvPr id="12" name="Text 48"/>
        <xdr:cNvSpPr txBox="1">
          <a:spLocks noChangeArrowheads="1"/>
        </xdr:cNvSpPr>
      </xdr:nvSpPr>
      <xdr:spPr>
        <a:xfrm>
          <a:off x="352425" y="40005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For the current quarter under review, the Group reported an operating profit of RM91.7 million as compared to preceding quarter of RM99.1 million. However, after loan loss provisioning and impairment of RM137.8 million (versus RM39.3 million over the preceding quarter), the current quarter result is a pre-tax loss of RM46.1 million. For the preceding quarter ended 30 June 2006, the Group recorded profit before tax of RM59.7 million.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higher loan loss provision was mainly due to the adoption of the policy of RM50% mark down on property collateral value of NPLs that were more than years but less than 7 years as well as the change in basis of making specific provisions for NPLs at 3 months in arrears instead of 6 months in arrears previously, as disclosed under Note A5.</a:t>
          </a:r>
        </a:p>
      </xdr:txBody>
    </xdr:sp>
    <xdr:clientData/>
  </xdr:twoCellAnchor>
  <xdr:twoCellAnchor>
    <xdr:from>
      <xdr:col>1</xdr:col>
      <xdr:colOff>66675</xdr:colOff>
      <xdr:row>2</xdr:row>
      <xdr:rowOff>0</xdr:rowOff>
    </xdr:from>
    <xdr:to>
      <xdr:col>11</xdr:col>
      <xdr:colOff>0</xdr:colOff>
      <xdr:row>2</xdr:row>
      <xdr:rowOff>0</xdr:rowOff>
    </xdr:to>
    <xdr:sp>
      <xdr:nvSpPr>
        <xdr:cNvPr id="13" name="Text 48"/>
        <xdr:cNvSpPr txBox="1">
          <a:spLocks noChangeArrowheads="1"/>
        </xdr:cNvSpPr>
      </xdr:nvSpPr>
      <xdr:spPr>
        <a:xfrm>
          <a:off x="390525" y="400050"/>
          <a:ext cx="60769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effective tax rate of the Group for the current period was higher than statutory rate even with the losses recorded in this quarter. This was mainly due to higher deferred tax recognition from the loan allowances made in banking group subsidiary which were non tax deductible.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14" name="Text 48"/>
        <xdr:cNvSpPr txBox="1">
          <a:spLocks noChangeArrowheads="1"/>
        </xdr:cNvSpPr>
      </xdr:nvSpPr>
      <xdr:spPr>
        <a:xfrm>
          <a:off x="333375" y="400050"/>
          <a:ext cx="61341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 Group remains commited to its long term strategy of improving asset quality, whilst growing quality loans, advances and fee income. The further strengthening of its integrated risk management systems and streamlining of Group-wide functions for better synergy will underscore the Group's objective of achieving sustainable and profitable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SMEs remain a primary customer segment for Commercial Banking Twenty-two (22) SME Business Centres are now available at selected branches. enabling the Bank to draw closer relationship with its customers while reinforcing our community banking approach. The new Commercial banking business model has been launched with Alliance Partnership and Alliance SME. In Consumer Banking, the Bank has begun bulding customer franchise with the business unit recording a continued and sustained growth.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For instance, credit cards have outgrown the industry's year-on-year average and for 2nd Quarter, recorded a 19% growth, the best in five quarters. Distribution channels are also being strengthened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In August 2006, Alliance Merchant Bank Berhad changed its name to Alliance Investment Bank Berhad (AIB). The name change the marks another milestone in the transformation process and the merger intergration activities of AIB and Kuala Lumpur City Securities (KLCS). The exercise is expected to be completed by end December 2006 where AIB will encompass the merchant banking business and the stockbroking business of KLCS.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The Group will continue to invest in building the required infrastrusture and in enhancing its human capital and taleny pool to support business growth and better manage risks. The Group has embarked on an integrated enterprise-wide risk management framework within the Basel II Accord, establishing a culture of best practises that will angue well in terms of enhancing reputation and instilling confidence amongst customers, regulators and stakeholders.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11</xdr:col>
      <xdr:colOff>0</xdr:colOff>
      <xdr:row>2</xdr:row>
      <xdr:rowOff>0</xdr:rowOff>
    </xdr:to>
    <xdr:sp>
      <xdr:nvSpPr>
        <xdr:cNvPr id="15" name="Text 48"/>
        <xdr:cNvSpPr txBox="1">
          <a:spLocks noChangeArrowheads="1"/>
        </xdr:cNvSpPr>
      </xdr:nvSpPr>
      <xdr:spPr>
        <a:xfrm>
          <a:off x="352425" y="40005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instilling a service and sales-driven culture, the Group has made significant investment in strengthening the bench strength of the Bank by investing in experienced professionals, Distributions channels are also being strengthening and extended via direct sales force, third-party distribution channels and on-line banking.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10</xdr:col>
      <xdr:colOff>28575</xdr:colOff>
      <xdr:row>2</xdr:row>
      <xdr:rowOff>0</xdr:rowOff>
    </xdr:to>
    <xdr:sp>
      <xdr:nvSpPr>
        <xdr:cNvPr id="16" name="Text 48"/>
        <xdr:cNvSpPr txBox="1">
          <a:spLocks noChangeArrowheads="1"/>
        </xdr:cNvSpPr>
      </xdr:nvSpPr>
      <xdr:spPr>
        <a:xfrm>
          <a:off x="323850" y="400050"/>
          <a:ext cx="61436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There was no profit forecast by the Group.</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57150</xdr:colOff>
      <xdr:row>2</xdr:row>
      <xdr:rowOff>0</xdr:rowOff>
    </xdr:from>
    <xdr:to>
      <xdr:col>11</xdr:col>
      <xdr:colOff>0</xdr:colOff>
      <xdr:row>2</xdr:row>
      <xdr:rowOff>0</xdr:rowOff>
    </xdr:to>
    <xdr:sp>
      <xdr:nvSpPr>
        <xdr:cNvPr id="17" name="Text 48"/>
        <xdr:cNvSpPr txBox="1">
          <a:spLocks noChangeArrowheads="1"/>
        </xdr:cNvSpPr>
      </xdr:nvSpPr>
      <xdr:spPr>
        <a:xfrm>
          <a:off x="381000" y="400050"/>
          <a:ext cx="60864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material profit/(loss) on sale of unquoted investment or properties for the current quarter and the financial period ended 30 September 2006 other than in the ordinary course of business.</a:t>
          </a:r>
        </a:p>
      </xdr:txBody>
    </xdr:sp>
    <xdr:clientData/>
  </xdr:twoCellAnchor>
  <xdr:twoCellAnchor>
    <xdr:from>
      <xdr:col>1</xdr:col>
      <xdr:colOff>57150</xdr:colOff>
      <xdr:row>2</xdr:row>
      <xdr:rowOff>0</xdr:rowOff>
    </xdr:from>
    <xdr:to>
      <xdr:col>11</xdr:col>
      <xdr:colOff>0</xdr:colOff>
      <xdr:row>2</xdr:row>
      <xdr:rowOff>0</xdr:rowOff>
    </xdr:to>
    <xdr:sp>
      <xdr:nvSpPr>
        <xdr:cNvPr id="18" name="Text 48"/>
        <xdr:cNvSpPr txBox="1">
          <a:spLocks noChangeArrowheads="1"/>
        </xdr:cNvSpPr>
      </xdr:nvSpPr>
      <xdr:spPr>
        <a:xfrm>
          <a:off x="381000" y="400050"/>
          <a:ext cx="60864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There was no purchase or disposal of quoted securities for the current quarter and the financial period ended 30 September 2006, other than investment held by banking group subsidiary whose activities are regulated by law relating to banking companies and are subject to supervsion by Bank Negara Malaysia.</a:t>
          </a:r>
        </a:p>
      </xdr:txBody>
    </xdr:sp>
    <xdr:clientData/>
  </xdr:twoCellAnchor>
  <xdr:twoCellAnchor>
    <xdr:from>
      <xdr:col>1</xdr:col>
      <xdr:colOff>9525</xdr:colOff>
      <xdr:row>2</xdr:row>
      <xdr:rowOff>0</xdr:rowOff>
    </xdr:from>
    <xdr:to>
      <xdr:col>11</xdr:col>
      <xdr:colOff>0</xdr:colOff>
      <xdr:row>2</xdr:row>
      <xdr:rowOff>0</xdr:rowOff>
    </xdr:to>
    <xdr:sp>
      <xdr:nvSpPr>
        <xdr:cNvPr id="19" name="Text 48"/>
        <xdr:cNvSpPr txBox="1">
          <a:spLocks noChangeArrowheads="1"/>
        </xdr:cNvSpPr>
      </xdr:nvSpPr>
      <xdr:spPr>
        <a:xfrm>
          <a:off x="333375" y="400050"/>
          <a:ext cx="61341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rPr>
            <a:t>The Company has on 18 September 2006 successfully issued the Special First Issuance of Commercial Papers of RM200 million nominal value for a tenor of one (1) year out of the Commercial Papers/Medium Term Notes Programme of RM300 million. The proceeds from the issuance was used to repay the existing term loan of RM200.0 million.</a:t>
          </a:r>
        </a:p>
      </xdr:txBody>
    </xdr:sp>
    <xdr:clientData/>
  </xdr:twoCellAnchor>
  <xdr:twoCellAnchor>
    <xdr:from>
      <xdr:col>1</xdr:col>
      <xdr:colOff>0</xdr:colOff>
      <xdr:row>2</xdr:row>
      <xdr:rowOff>0</xdr:rowOff>
    </xdr:from>
    <xdr:to>
      <xdr:col>11</xdr:col>
      <xdr:colOff>0</xdr:colOff>
      <xdr:row>2</xdr:row>
      <xdr:rowOff>0</xdr:rowOff>
    </xdr:to>
    <xdr:sp>
      <xdr:nvSpPr>
        <xdr:cNvPr id="20" name="Text 48"/>
        <xdr:cNvSpPr txBox="1">
          <a:spLocks noChangeArrowheads="1"/>
        </xdr:cNvSpPr>
      </xdr:nvSpPr>
      <xdr:spPr>
        <a:xfrm>
          <a:off x="323850" y="400050"/>
          <a:ext cx="6143625"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rPr>
            <a:t>Group Borrowings, Deposits From Customers, Deposits And Placements Of Banks And Other Financial Institutions And Debts Securities.</a:t>
          </a:r>
        </a:p>
      </xdr:txBody>
    </xdr:sp>
    <xdr:clientData/>
  </xdr:twoCellAnchor>
  <xdr:twoCellAnchor>
    <xdr:from>
      <xdr:col>1</xdr:col>
      <xdr:colOff>0</xdr:colOff>
      <xdr:row>9</xdr:row>
      <xdr:rowOff>161925</xdr:rowOff>
    </xdr:from>
    <xdr:to>
      <xdr:col>9</xdr:col>
      <xdr:colOff>828675</xdr:colOff>
      <xdr:row>14</xdr:row>
      <xdr:rowOff>190500</xdr:rowOff>
    </xdr:to>
    <xdr:sp>
      <xdr:nvSpPr>
        <xdr:cNvPr id="21" name="Text 48"/>
        <xdr:cNvSpPr txBox="1">
          <a:spLocks noChangeArrowheads="1"/>
        </xdr:cNvSpPr>
      </xdr:nvSpPr>
      <xdr:spPr>
        <a:xfrm>
          <a:off x="323850" y="1819275"/>
          <a:ext cx="6143625" cy="1028700"/>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The Group recorded a revenue of RM166.6 million and a loss after tax of RM9.5 million for the 1st quarter of 2009 as compared to a revenue of RM267.3 million and a profit after tax of RM3.4 million for the corresponding 1st quarter of 2008. The weaker performance for</a:t>
          </a:r>
          <a:r>
            <a:rPr lang="en-US" cap="none" sz="1200" b="0" i="0" u="none" baseline="0">
              <a:solidFill>
                <a:srgbClr val="000000"/>
              </a:solidFill>
              <a:latin typeface="Times New Roman"/>
              <a:ea typeface="Times New Roman"/>
              <a:cs typeface="Times New Roman"/>
            </a:rPr>
            <a:t> the current quarter was mainly due to lower contribution from the Group's property and hotel operations in Australia, however, partially offset by lower fair value adjustment loss for the Group's financial assets</a:t>
          </a:r>
          <a:r>
            <a:rPr lang="en-US" cap="none" sz="1200" b="0" i="0" u="none" baseline="0">
              <a:solidFill>
                <a:srgbClr val="000000"/>
              </a:solidFill>
              <a:latin typeface="Times New Roman"/>
              <a:ea typeface="Times New Roman"/>
              <a:cs typeface="Times New Roman"/>
            </a:rPr>
            <a:t>.</a:t>
          </a:r>
        </a:p>
      </xdr:txBody>
    </xdr:sp>
    <xdr:clientData/>
  </xdr:twoCellAnchor>
  <xdr:twoCellAnchor>
    <xdr:from>
      <xdr:col>1</xdr:col>
      <xdr:colOff>0</xdr:colOff>
      <xdr:row>143</xdr:row>
      <xdr:rowOff>38100</xdr:rowOff>
    </xdr:from>
    <xdr:to>
      <xdr:col>9</xdr:col>
      <xdr:colOff>781050</xdr:colOff>
      <xdr:row>151</xdr:row>
      <xdr:rowOff>152400</xdr:rowOff>
    </xdr:to>
    <xdr:sp>
      <xdr:nvSpPr>
        <xdr:cNvPr id="22" name="Text 48"/>
        <xdr:cNvSpPr txBox="1">
          <a:spLocks noChangeArrowheads="1"/>
        </xdr:cNvSpPr>
      </xdr:nvSpPr>
      <xdr:spPr>
        <a:xfrm>
          <a:off x="323850" y="27298650"/>
          <a:ext cx="6096000" cy="162877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basic earnings/(loss) per share for the period ended 31 March 2009 is computed by dividing the loss of RM12,033,000 (2008: profit of RM4,613,000) attributable to equity holders of the parent by the weighted average number of 1,177,959,246 (2008: 1,197,376,779) ordinary shares in issue during the period, excluding the treasury shares held by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effects on the basic earnings/(loss) per share for the current financial period arising from the assumed conversion of the warrants are anti-dilutive. Accordingly, the diluted earnings/(loss) per share for the current period is presented as equal to basic earnings/(loss) per share.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149</xdr:row>
      <xdr:rowOff>0</xdr:rowOff>
    </xdr:from>
    <xdr:to>
      <xdr:col>9</xdr:col>
      <xdr:colOff>771525</xdr:colOff>
      <xdr:row>149</xdr:row>
      <xdr:rowOff>0</xdr:rowOff>
    </xdr:to>
    <xdr:sp>
      <xdr:nvSpPr>
        <xdr:cNvPr id="23" name="Text 48"/>
        <xdr:cNvSpPr txBox="1">
          <a:spLocks noChangeArrowheads="1"/>
        </xdr:cNvSpPr>
      </xdr:nvSpPr>
      <xdr:spPr>
        <a:xfrm>
          <a:off x="323850" y="28241625"/>
          <a:ext cx="60864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diluted earnings/(loss) per share of the Group has been computed by dividing the profit/(loss) attributable to equity holders of the parent by the weighted average number of ordinary shares in issue during the period, adjusted for the assumed conversion of the warrants.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28575</xdr:colOff>
      <xdr:row>2</xdr:row>
      <xdr:rowOff>0</xdr:rowOff>
    </xdr:from>
    <xdr:to>
      <xdr:col>10</xdr:col>
      <xdr:colOff>85725</xdr:colOff>
      <xdr:row>2</xdr:row>
      <xdr:rowOff>0</xdr:rowOff>
    </xdr:to>
    <xdr:sp>
      <xdr:nvSpPr>
        <xdr:cNvPr id="24" name="Text 48"/>
        <xdr:cNvSpPr txBox="1">
          <a:spLocks noChangeArrowheads="1"/>
        </xdr:cNvSpPr>
      </xdr:nvSpPr>
      <xdr:spPr>
        <a:xfrm>
          <a:off x="352425" y="40005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In the normal course of business, the banking subsidiaries make various commitments and incur certain contingent liabilities with the legal recourse to their customers. No material losses are anticipated as a result of these transactions.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xdr:row>
      <xdr:rowOff>0</xdr:rowOff>
    </xdr:from>
    <xdr:to>
      <xdr:col>11</xdr:col>
      <xdr:colOff>0</xdr:colOff>
      <xdr:row>2</xdr:row>
      <xdr:rowOff>0</xdr:rowOff>
    </xdr:to>
    <xdr:sp>
      <xdr:nvSpPr>
        <xdr:cNvPr id="25" name="Text 48"/>
        <xdr:cNvSpPr txBox="1">
          <a:spLocks noChangeArrowheads="1"/>
        </xdr:cNvSpPr>
      </xdr:nvSpPr>
      <xdr:spPr>
        <a:xfrm>
          <a:off x="323850" y="400050"/>
          <a:ext cx="61436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 credit equivalent amount is arrived at using the credit conversion factor as per Bank Negara Malaysia's guidelines.</a:t>
          </a:r>
        </a:p>
      </xdr:txBody>
    </xdr:sp>
    <xdr:clientData/>
  </xdr:twoCellAnchor>
  <xdr:twoCellAnchor>
    <xdr:from>
      <xdr:col>1</xdr:col>
      <xdr:colOff>28575</xdr:colOff>
      <xdr:row>2</xdr:row>
      <xdr:rowOff>0</xdr:rowOff>
    </xdr:from>
    <xdr:to>
      <xdr:col>11</xdr:col>
      <xdr:colOff>0</xdr:colOff>
      <xdr:row>2</xdr:row>
      <xdr:rowOff>0</xdr:rowOff>
    </xdr:to>
    <xdr:sp>
      <xdr:nvSpPr>
        <xdr:cNvPr id="26" name="Text 48"/>
        <xdr:cNvSpPr txBox="1">
          <a:spLocks noChangeArrowheads="1"/>
        </xdr:cNvSpPr>
      </xdr:nvSpPr>
      <xdr:spPr>
        <a:xfrm>
          <a:off x="352425" y="40005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Details of financial instruments with off-balance sheet risk as at 31 December 2006:
</a:t>
          </a:r>
          <a:r>
            <a:rPr lang="en-US" cap="none" sz="1200" b="0" i="0" u="none" baseline="0">
              <a:solidFill>
                <a:srgbClr val="000000"/>
              </a:solidFill>
              <a:latin typeface="Times New Roman"/>
              <a:ea typeface="Times New Roman"/>
              <a:cs typeface="Times New Roman"/>
            </a:rPr>
            <a:t>Value of contracts classified by remaining period to maturity or next repricing date (whichever is earlier).</a:t>
          </a:r>
        </a:p>
      </xdr:txBody>
    </xdr:sp>
    <xdr:clientData/>
  </xdr:twoCellAnchor>
  <xdr:twoCellAnchor>
    <xdr:from>
      <xdr:col>1</xdr:col>
      <xdr:colOff>28575</xdr:colOff>
      <xdr:row>2</xdr:row>
      <xdr:rowOff>0</xdr:rowOff>
    </xdr:from>
    <xdr:to>
      <xdr:col>11</xdr:col>
      <xdr:colOff>0</xdr:colOff>
      <xdr:row>2</xdr:row>
      <xdr:rowOff>0</xdr:rowOff>
    </xdr:to>
    <xdr:sp>
      <xdr:nvSpPr>
        <xdr:cNvPr id="27" name="Text 48"/>
        <xdr:cNvSpPr txBox="1">
          <a:spLocks noChangeArrowheads="1"/>
        </xdr:cNvSpPr>
      </xdr:nvSpPr>
      <xdr:spPr>
        <a:xfrm>
          <a:off x="352425" y="40005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Foreign exchange, interest rate and equity and commodity related contracts are subject to market risk and credit risk.</a:t>
          </a:r>
        </a:p>
      </xdr:txBody>
    </xdr:sp>
    <xdr:clientData/>
  </xdr:twoCellAnchor>
  <xdr:twoCellAnchor>
    <xdr:from>
      <xdr:col>1</xdr:col>
      <xdr:colOff>28575</xdr:colOff>
      <xdr:row>2</xdr:row>
      <xdr:rowOff>0</xdr:rowOff>
    </xdr:from>
    <xdr:to>
      <xdr:col>11</xdr:col>
      <xdr:colOff>0</xdr:colOff>
      <xdr:row>2</xdr:row>
      <xdr:rowOff>0</xdr:rowOff>
    </xdr:to>
    <xdr:sp>
      <xdr:nvSpPr>
        <xdr:cNvPr id="28" name="Text 48"/>
        <xdr:cNvSpPr txBox="1">
          <a:spLocks noChangeArrowheads="1"/>
        </xdr:cNvSpPr>
      </xdr:nvSpPr>
      <xdr:spPr>
        <a:xfrm>
          <a:off x="352425" y="40005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Market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end of the financial period, the amount of contracts which were not hedged and hence, exposed to market risk was RM144,585,000 (31.3.2006: RM35,230,000).
</a:t>
          </a:r>
          <a:r>
            <a:rPr lang="en-US" cap="none" sz="1200" b="0" i="0" u="sng"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Credit risk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Credit risk arise from the possibility that a counterparty may be unable to meet the terms of a contract in which the Alliance Banking group has a gain position. This amount will increase or decrease over the life of the contracts, mainly as a function of maturity dates and market rates or prices. As at end of the financial period, the amounts of credit risk, measured in terms of cost to replace the profitable contracts, was RM7,466,000 (31.3.2006: RM3,676,000).</a:t>
          </a:r>
        </a:p>
      </xdr:txBody>
    </xdr:sp>
    <xdr:clientData/>
  </xdr:twoCellAnchor>
  <xdr:twoCellAnchor>
    <xdr:from>
      <xdr:col>1</xdr:col>
      <xdr:colOff>28575</xdr:colOff>
      <xdr:row>2</xdr:row>
      <xdr:rowOff>0</xdr:rowOff>
    </xdr:from>
    <xdr:to>
      <xdr:col>11</xdr:col>
      <xdr:colOff>0</xdr:colOff>
      <xdr:row>2</xdr:row>
      <xdr:rowOff>0</xdr:rowOff>
    </xdr:to>
    <xdr:sp>
      <xdr:nvSpPr>
        <xdr:cNvPr id="29" name="Text 48"/>
        <xdr:cNvSpPr txBox="1">
          <a:spLocks noChangeArrowheads="1"/>
        </xdr:cNvSpPr>
      </xdr:nvSpPr>
      <xdr:spPr>
        <a:xfrm>
          <a:off x="352425" y="40005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000000"/>
              </a:solidFill>
              <a:latin typeface="Times New Roman"/>
              <a:ea typeface="Times New Roman"/>
              <a:cs typeface="Times New Roman"/>
            </a:rPr>
            <a:t>Related accounting policies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Alliance Bank acts as an intermediary with counterparties who wish to swap their interest obligations. Alliance Bank also uses interest rate swaps, futures, forward and option contracts in its trading account activities and its overall interest rate risk management.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Interest income and interest expenses associated with interest rate swaps that qualify as hedges are recognised over the life of the swap agreement as a component of interest income or interest expenses. Gains and losses on interest rate futures, forward and option contracts that qualify as hedged assets or liabilities are generally deferred and amortised over the life of the hedged assets or liabilities as adjustments to interest income or interest expenses.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Gains and losses on interest rate swaps, futures, forward and option contracts that do not qualify as hedges are rocognised in the current period using the mark-to-market method, and are included in net result from dealing securities.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Unmatured forward exchange contracts are valued at forward rates as at balance sheet date, applicable to their respective dates of maturity, and unrealised losses and gains are recognised in the income statement in the period in which they arises.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xdr:row>
      <xdr:rowOff>0</xdr:rowOff>
    </xdr:from>
    <xdr:to>
      <xdr:col>11</xdr:col>
      <xdr:colOff>0</xdr:colOff>
      <xdr:row>2</xdr:row>
      <xdr:rowOff>0</xdr:rowOff>
    </xdr:to>
    <xdr:sp>
      <xdr:nvSpPr>
        <xdr:cNvPr id="30" name="Text 48"/>
        <xdr:cNvSpPr txBox="1">
          <a:spLocks noChangeArrowheads="1"/>
        </xdr:cNvSpPr>
      </xdr:nvSpPr>
      <xdr:spPr>
        <a:xfrm>
          <a:off x="333375" y="400050"/>
          <a:ext cx="61341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FF0000"/>
              </a:solidFill>
              <a:latin typeface="Times New Roman"/>
              <a:ea typeface="Times New Roman"/>
              <a:cs typeface="Times New Roman"/>
            </a:rPr>
            <a:t>Supporting the sales force is the expansion and enhancement of our products suite in terms of new credit cards offering, bancassurance products, unit trust funds as well as new SMEC credit programme and Business Premise Financing.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Baring any unforeseen circumstances, the Group expects to improve on its level of performance in the second half of the current financial year ending 31 March 2007.</a:t>
          </a:r>
        </a:p>
      </xdr:txBody>
    </xdr:sp>
    <xdr:clientData/>
  </xdr:twoCellAnchor>
  <xdr:twoCellAnchor>
    <xdr:from>
      <xdr:col>1</xdr:col>
      <xdr:colOff>28575</xdr:colOff>
      <xdr:row>3</xdr:row>
      <xdr:rowOff>0</xdr:rowOff>
    </xdr:from>
    <xdr:to>
      <xdr:col>11</xdr:col>
      <xdr:colOff>0</xdr:colOff>
      <xdr:row>3</xdr:row>
      <xdr:rowOff>0</xdr:rowOff>
    </xdr:to>
    <xdr:sp>
      <xdr:nvSpPr>
        <xdr:cNvPr id="31" name="Text 48"/>
        <xdr:cNvSpPr txBox="1">
          <a:spLocks noChangeArrowheads="1"/>
        </xdr:cNvSpPr>
      </xdr:nvSpPr>
      <xdr:spPr>
        <a:xfrm>
          <a:off x="352425" y="514350"/>
          <a:ext cx="6115050" cy="0"/>
        </a:xfrm>
        <a:prstGeom prst="rect">
          <a:avLst/>
        </a:prstGeom>
        <a:solidFill>
          <a:srgbClr val="FFFFFF"/>
        </a:solidFill>
        <a:ln w="1" cmpd="sng">
          <a:noFill/>
        </a:ln>
      </xdr:spPr>
      <xdr:txBody>
        <a:bodyPr vertOverflow="clip" wrap="square" lIns="27432" tIns="27432" rIns="27432" bIns="0"/>
        <a:p>
          <a:pPr algn="just">
            <a:defRPr/>
          </a:pPr>
          <a:r>
            <a:rPr lang="en-US" cap="none" sz="1200" b="0" i="0" u="sng" baseline="0">
              <a:solidFill>
                <a:srgbClr val="FF0000"/>
              </a:solidFill>
              <a:latin typeface="Times New Roman"/>
              <a:ea typeface="Times New Roman"/>
              <a:cs typeface="Times New Roman"/>
            </a:rPr>
            <a:t>Related accounting policies (cont'd)</a:t>
          </a:r>
          <a:r>
            <a:rPr lang="en-US" cap="none" sz="1200" b="0" i="0" u="none" baseline="0">
              <a:solidFill>
                <a:srgbClr val="FF0000"/>
              </a:solidFill>
              <a:latin typeface="Times New Roman"/>
              <a:ea typeface="Times New Roman"/>
              <a:cs typeface="Times New Roman"/>
            </a:rPr>
            <a:t>
</a:t>
          </a:r>
        </a:p>
      </xdr:txBody>
    </xdr:sp>
    <xdr:clientData/>
  </xdr:twoCellAnchor>
  <xdr:twoCellAnchor>
    <xdr:from>
      <xdr:col>1</xdr:col>
      <xdr:colOff>28575</xdr:colOff>
      <xdr:row>25</xdr:row>
      <xdr:rowOff>114300</xdr:rowOff>
    </xdr:from>
    <xdr:to>
      <xdr:col>9</xdr:col>
      <xdr:colOff>828675</xdr:colOff>
      <xdr:row>29</xdr:row>
      <xdr:rowOff>66675</xdr:rowOff>
    </xdr:to>
    <xdr:sp>
      <xdr:nvSpPr>
        <xdr:cNvPr id="32" name="Text 48"/>
        <xdr:cNvSpPr txBox="1">
          <a:spLocks noChangeArrowheads="1"/>
        </xdr:cNvSpPr>
      </xdr:nvSpPr>
      <xdr:spPr>
        <a:xfrm>
          <a:off x="352425" y="4905375"/>
          <a:ext cx="6115050" cy="752475"/>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Given the difficult global economic conditions, the Group's prospect for the year 2009 is expected to be challenging.</a:t>
          </a:r>
        </a:p>
      </xdr:txBody>
    </xdr:sp>
    <xdr:clientData/>
  </xdr:twoCellAnchor>
  <xdr:twoCellAnchor>
    <xdr:from>
      <xdr:col>1</xdr:col>
      <xdr:colOff>0</xdr:colOff>
      <xdr:row>31</xdr:row>
      <xdr:rowOff>190500</xdr:rowOff>
    </xdr:from>
    <xdr:to>
      <xdr:col>9</xdr:col>
      <xdr:colOff>781050</xdr:colOff>
      <xdr:row>33</xdr:row>
      <xdr:rowOff>142875</xdr:rowOff>
    </xdr:to>
    <xdr:sp>
      <xdr:nvSpPr>
        <xdr:cNvPr id="33" name="Text 48"/>
        <xdr:cNvSpPr txBox="1">
          <a:spLocks noChangeArrowheads="1"/>
        </xdr:cNvSpPr>
      </xdr:nvSpPr>
      <xdr:spPr>
        <a:xfrm>
          <a:off x="323850" y="6105525"/>
          <a:ext cx="6096000" cy="352425"/>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twoCellAnchor>
  <xdr:twoCellAnchor>
    <xdr:from>
      <xdr:col>1</xdr:col>
      <xdr:colOff>28575</xdr:colOff>
      <xdr:row>57</xdr:row>
      <xdr:rowOff>0</xdr:rowOff>
    </xdr:from>
    <xdr:to>
      <xdr:col>9</xdr:col>
      <xdr:colOff>771525</xdr:colOff>
      <xdr:row>60</xdr:row>
      <xdr:rowOff>161925</xdr:rowOff>
    </xdr:to>
    <xdr:sp>
      <xdr:nvSpPr>
        <xdr:cNvPr id="34" name="Text 48"/>
        <xdr:cNvSpPr txBox="1">
          <a:spLocks noChangeArrowheads="1"/>
        </xdr:cNvSpPr>
      </xdr:nvSpPr>
      <xdr:spPr>
        <a:xfrm>
          <a:off x="352425" y="10715625"/>
          <a:ext cx="6057900" cy="7620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There were no material sale of unquoted investments and properties (not in the ordinary course of business of the Group) for the period ended 31 March 2009.</a:t>
          </a:r>
        </a:p>
      </xdr:txBody>
    </xdr:sp>
    <xdr:clientData/>
  </xdr:twoCellAnchor>
  <xdr:oneCellAnchor>
    <xdr:from>
      <xdr:col>1</xdr:col>
      <xdr:colOff>219075</xdr:colOff>
      <xdr:row>119</xdr:row>
      <xdr:rowOff>0</xdr:rowOff>
    </xdr:from>
    <xdr:ext cx="6381750" cy="257175"/>
    <xdr:sp>
      <xdr:nvSpPr>
        <xdr:cNvPr id="35" name="Text Box 41"/>
        <xdr:cNvSpPr txBox="1">
          <a:spLocks noChangeArrowheads="1"/>
        </xdr:cNvSpPr>
      </xdr:nvSpPr>
      <xdr:spPr>
        <a:xfrm>
          <a:off x="542925" y="22669500"/>
          <a:ext cx="6381750" cy="2571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Other borrowings comprise of the following ;-</a:t>
          </a:r>
        </a:p>
      </xdr:txBody>
    </xdr:sp>
    <xdr:clientData/>
  </xdr:oneCellAnchor>
  <xdr:twoCellAnchor>
    <xdr:from>
      <xdr:col>1</xdr:col>
      <xdr:colOff>38100</xdr:colOff>
      <xdr:row>132</xdr:row>
      <xdr:rowOff>104775</xdr:rowOff>
    </xdr:from>
    <xdr:to>
      <xdr:col>9</xdr:col>
      <xdr:colOff>771525</xdr:colOff>
      <xdr:row>135</xdr:row>
      <xdr:rowOff>0</xdr:rowOff>
    </xdr:to>
    <xdr:sp>
      <xdr:nvSpPr>
        <xdr:cNvPr id="36" name="Text 48"/>
        <xdr:cNvSpPr txBox="1">
          <a:spLocks noChangeArrowheads="1"/>
        </xdr:cNvSpPr>
      </xdr:nvSpPr>
      <xdr:spPr>
        <a:xfrm>
          <a:off x="361950" y="25298400"/>
          <a:ext cx="6048375" cy="49530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As at the date of this report, there was no pending material litigation  which would adversely affect the financial position of the Group.</a:t>
          </a:r>
        </a:p>
      </xdr:txBody>
    </xdr:sp>
    <xdr:clientData/>
  </xdr:twoCellAnchor>
  <xdr:twoCellAnchor>
    <xdr:from>
      <xdr:col>0</xdr:col>
      <xdr:colOff>314325</xdr:colOff>
      <xdr:row>138</xdr:row>
      <xdr:rowOff>114300</xdr:rowOff>
    </xdr:from>
    <xdr:to>
      <xdr:col>9</xdr:col>
      <xdr:colOff>819150</xdr:colOff>
      <xdr:row>140</xdr:row>
      <xdr:rowOff>104775</xdr:rowOff>
    </xdr:to>
    <xdr:sp>
      <xdr:nvSpPr>
        <xdr:cNvPr id="37" name="Text 48"/>
        <xdr:cNvSpPr txBox="1">
          <a:spLocks noChangeArrowheads="1"/>
        </xdr:cNvSpPr>
      </xdr:nvSpPr>
      <xdr:spPr>
        <a:xfrm>
          <a:off x="314325" y="26393775"/>
          <a:ext cx="6143625" cy="390525"/>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The Board of Directors does not recommend any dividend for the current financial period ended 31 March 2009.</a:t>
          </a:r>
        </a:p>
      </xdr:txBody>
    </xdr:sp>
    <xdr:clientData/>
  </xdr:twoCellAnchor>
  <xdr:twoCellAnchor>
    <xdr:from>
      <xdr:col>1</xdr:col>
      <xdr:colOff>209550</xdr:colOff>
      <xdr:row>76</xdr:row>
      <xdr:rowOff>114300</xdr:rowOff>
    </xdr:from>
    <xdr:to>
      <xdr:col>9</xdr:col>
      <xdr:colOff>781050</xdr:colOff>
      <xdr:row>78</xdr:row>
      <xdr:rowOff>171450</xdr:rowOff>
    </xdr:to>
    <xdr:sp>
      <xdr:nvSpPr>
        <xdr:cNvPr id="38" name="Text 48"/>
        <xdr:cNvSpPr txBox="1">
          <a:spLocks noChangeArrowheads="1"/>
        </xdr:cNvSpPr>
      </xdr:nvSpPr>
      <xdr:spPr>
        <a:xfrm>
          <a:off x="533400" y="14478000"/>
          <a:ext cx="5886450" cy="400050"/>
        </a:xfrm>
        <a:prstGeom prst="rect">
          <a:avLst/>
        </a:prstGeom>
        <a:solidFill>
          <a:srgbClr val="FFFFFF"/>
        </a:solidFill>
        <a:ln w="1" cmpd="sng">
          <a:noFill/>
        </a:ln>
      </xdr:spPr>
      <xdr:txBody>
        <a:bodyPr vertOverflow="clip" wrap="square" lIns="27432" tIns="27432" rIns="27432" bIns="0"/>
        <a:p>
          <a:pPr algn="l">
            <a:defRPr/>
          </a:pPr>
          <a:r>
            <a:rPr lang="en-US" cap="none" sz="1200" b="0" i="0" u="none" baseline="0">
              <a:solidFill>
                <a:srgbClr val="000000"/>
              </a:solidFill>
            </a:rPr>
            <a:t>Investments in quoted securities as at 31 March 2009 by the Group in the ordinary course of business are as follows:-</a:t>
          </a:r>
        </a:p>
      </xdr:txBody>
    </xdr:sp>
    <xdr:clientData/>
  </xdr:twoCellAnchor>
  <xdr:twoCellAnchor>
    <xdr:from>
      <xdr:col>0</xdr:col>
      <xdr:colOff>314325</xdr:colOff>
      <xdr:row>88</xdr:row>
      <xdr:rowOff>57150</xdr:rowOff>
    </xdr:from>
    <xdr:to>
      <xdr:col>9</xdr:col>
      <xdr:colOff>571500</xdr:colOff>
      <xdr:row>89</xdr:row>
      <xdr:rowOff>180975</xdr:rowOff>
    </xdr:to>
    <xdr:sp>
      <xdr:nvSpPr>
        <xdr:cNvPr id="39" name="Text 48"/>
        <xdr:cNvSpPr txBox="1">
          <a:spLocks noChangeArrowheads="1"/>
        </xdr:cNvSpPr>
      </xdr:nvSpPr>
      <xdr:spPr>
        <a:xfrm>
          <a:off x="314325" y="16668750"/>
          <a:ext cx="5895975" cy="32385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There was no outstanding corporate proposal as at the date of this report.</a:t>
          </a:r>
        </a:p>
      </xdr:txBody>
    </xdr:sp>
    <xdr:clientData/>
  </xdr:twoCellAnchor>
  <xdr:twoCellAnchor>
    <xdr:from>
      <xdr:col>1</xdr:col>
      <xdr:colOff>28575</xdr:colOff>
      <xdr:row>17</xdr:row>
      <xdr:rowOff>114300</xdr:rowOff>
    </xdr:from>
    <xdr:to>
      <xdr:col>9</xdr:col>
      <xdr:colOff>828675</xdr:colOff>
      <xdr:row>22</xdr:row>
      <xdr:rowOff>180975</xdr:rowOff>
    </xdr:to>
    <xdr:sp>
      <xdr:nvSpPr>
        <xdr:cNvPr id="40" name="Text 48"/>
        <xdr:cNvSpPr txBox="1">
          <a:spLocks noChangeArrowheads="1"/>
        </xdr:cNvSpPr>
      </xdr:nvSpPr>
      <xdr:spPr>
        <a:xfrm>
          <a:off x="352425" y="3305175"/>
          <a:ext cx="6115050" cy="1066800"/>
        </a:xfrm>
        <a:prstGeom prst="rect">
          <a:avLst/>
        </a:prstGeom>
        <a:noFill/>
        <a:ln w="1" cmpd="sng">
          <a:noFill/>
        </a:ln>
      </xdr:spPr>
      <xdr:txBody>
        <a:bodyPr vertOverflow="clip" wrap="square" lIns="27432" tIns="27432" rIns="27432" bIns="0"/>
        <a:p>
          <a:pPr algn="l">
            <a:defRPr/>
          </a:pPr>
          <a:r>
            <a:rPr lang="en-US" cap="none" sz="1200" b="0" i="0" u="none" baseline="0">
              <a:solidFill>
                <a:srgbClr val="000000"/>
              </a:solidFill>
            </a:rPr>
            <a:t>The Group recorded a loss after tax of RM9.5 million for the 1st quarter of 2009 as compared to the loss after tax of RM132.0 million for the 4th quarter of 2008. The weak results of the preceding quarter was mainly due to impairment provisions recognised relating to an island resort in Australia and a development land in Malaysia, losses incurred on the Group's investments and equity share of loss of an associate's results.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7</xdr:row>
      <xdr:rowOff>152400</xdr:rowOff>
    </xdr:from>
    <xdr:to>
      <xdr:col>15</xdr:col>
      <xdr:colOff>66675</xdr:colOff>
      <xdr:row>9</xdr:row>
      <xdr:rowOff>9525</xdr:rowOff>
    </xdr:to>
    <xdr:sp>
      <xdr:nvSpPr>
        <xdr:cNvPr id="1" name="Rectangle 6"/>
        <xdr:cNvSpPr>
          <a:spLocks/>
        </xdr:cNvSpPr>
      </xdr:nvSpPr>
      <xdr:spPr>
        <a:xfrm>
          <a:off x="3724275" y="1285875"/>
          <a:ext cx="6991350" cy="2381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40"/>
  <sheetViews>
    <sheetView showGridLines="0" view="pageBreakPreview" zoomScaleNormal="75" zoomScaleSheetLayoutView="100" zoomScalePageLayoutView="0" workbookViewId="0" topLeftCell="A25">
      <selection activeCell="I40" sqref="I40"/>
    </sheetView>
  </sheetViews>
  <sheetFormatPr defaultColWidth="9.140625" defaultRowHeight="12.75" customHeight="1"/>
  <cols>
    <col min="1" max="1" width="2.8515625" style="109" customWidth="1"/>
    <col min="2" max="2" width="32.140625" style="109" customWidth="1"/>
    <col min="3" max="3" width="5.421875" style="109" customWidth="1"/>
    <col min="4" max="4" width="2.140625" style="109" customWidth="1"/>
    <col min="5" max="5" width="12.7109375" style="109" customWidth="1"/>
    <col min="6" max="6" width="2.140625" style="109" customWidth="1"/>
    <col min="7" max="7" width="17.00390625" style="109" customWidth="1"/>
    <col min="8" max="8" width="4.57421875" style="109" customWidth="1"/>
    <col min="9" max="9" width="15.57421875" style="109" customWidth="1"/>
    <col min="10" max="10" width="2.140625" style="109" customWidth="1"/>
    <col min="11" max="11" width="16.140625" style="109" customWidth="1"/>
    <col min="12" max="16384" width="9.140625" style="109" customWidth="1"/>
  </cols>
  <sheetData>
    <row r="1" spans="1:11" ht="25.5">
      <c r="A1" s="357" t="s">
        <v>245</v>
      </c>
      <c r="B1" s="357"/>
      <c r="C1" s="357"/>
      <c r="D1" s="357"/>
      <c r="E1" s="357"/>
      <c r="F1" s="357"/>
      <c r="G1" s="357"/>
      <c r="H1" s="357"/>
      <c r="I1" s="357"/>
      <c r="J1" s="357"/>
      <c r="K1" s="357"/>
    </row>
    <row r="2" spans="1:11" ht="12.75">
      <c r="A2" s="191"/>
      <c r="B2" s="192"/>
      <c r="C2" s="192"/>
      <c r="D2" s="192"/>
      <c r="E2" s="191"/>
      <c r="F2" s="191"/>
      <c r="G2" s="191"/>
      <c r="H2" s="191"/>
      <c r="I2" s="191"/>
      <c r="J2" s="191"/>
      <c r="K2" s="191"/>
    </row>
    <row r="3" spans="1:11" ht="15.75">
      <c r="A3" s="358" t="s">
        <v>56</v>
      </c>
      <c r="B3" s="358"/>
      <c r="C3" s="358"/>
      <c r="D3" s="358"/>
      <c r="E3" s="358"/>
      <c r="F3" s="358"/>
      <c r="G3" s="358"/>
      <c r="H3" s="358"/>
      <c r="I3" s="358"/>
      <c r="J3" s="358"/>
      <c r="K3" s="358"/>
    </row>
    <row r="4" spans="1:11" ht="15.75">
      <c r="A4" s="355" t="s">
        <v>271</v>
      </c>
      <c r="B4" s="355"/>
      <c r="C4" s="355"/>
      <c r="D4" s="355"/>
      <c r="E4" s="355"/>
      <c r="F4" s="355"/>
      <c r="G4" s="355"/>
      <c r="H4" s="355"/>
      <c r="I4" s="355"/>
      <c r="J4" s="355"/>
      <c r="K4" s="355"/>
    </row>
    <row r="5" spans="1:11" ht="13.5" customHeight="1">
      <c r="A5" s="356" t="s">
        <v>57</v>
      </c>
      <c r="B5" s="356"/>
      <c r="C5" s="356"/>
      <c r="D5" s="356"/>
      <c r="E5" s="356"/>
      <c r="F5" s="356"/>
      <c r="G5" s="356"/>
      <c r="H5" s="356"/>
      <c r="I5" s="356"/>
      <c r="J5" s="356"/>
      <c r="K5" s="356"/>
    </row>
    <row r="6" spans="1:11" ht="13.5" customHeight="1">
      <c r="A6" s="113"/>
      <c r="B6" s="113"/>
      <c r="C6" s="113"/>
      <c r="D6" s="113"/>
      <c r="E6" s="113"/>
      <c r="F6" s="113"/>
      <c r="G6" s="113"/>
      <c r="H6" s="113"/>
      <c r="I6" s="113"/>
      <c r="J6" s="113"/>
      <c r="K6" s="113"/>
    </row>
    <row r="7" spans="2:4" ht="15">
      <c r="B7" s="114"/>
      <c r="C7" s="114"/>
      <c r="D7" s="114"/>
    </row>
    <row r="8" spans="1:4" s="114" customFormat="1" ht="15.75">
      <c r="A8" s="115"/>
      <c r="B8" s="193" t="s">
        <v>214</v>
      </c>
      <c r="C8" s="116"/>
      <c r="D8" s="116"/>
    </row>
    <row r="9" spans="1:4" s="114" customFormat="1" ht="15.75">
      <c r="A9" s="115"/>
      <c r="B9" s="193" t="s">
        <v>272</v>
      </c>
      <c r="C9" s="116"/>
      <c r="D9" s="116"/>
    </row>
    <row r="10" s="114" customFormat="1" ht="15">
      <c r="K10" s="115"/>
    </row>
    <row r="11" spans="5:11" s="114" customFormat="1" ht="15">
      <c r="E11" s="194" t="s">
        <v>90</v>
      </c>
      <c r="F11" s="117"/>
      <c r="G11" s="194" t="s">
        <v>93</v>
      </c>
      <c r="H11" s="117"/>
      <c r="I11" s="194" t="s">
        <v>247</v>
      </c>
      <c r="J11" s="117"/>
      <c r="K11" s="194" t="s">
        <v>247</v>
      </c>
    </row>
    <row r="12" spans="5:11" s="114" customFormat="1" ht="15">
      <c r="E12" s="194" t="s">
        <v>91</v>
      </c>
      <c r="F12" s="117"/>
      <c r="G12" s="194" t="s">
        <v>91</v>
      </c>
      <c r="H12" s="117"/>
      <c r="I12" s="194" t="s">
        <v>94</v>
      </c>
      <c r="J12" s="117"/>
      <c r="K12" s="194" t="s">
        <v>94</v>
      </c>
    </row>
    <row r="13" spans="3:11" s="118" customFormat="1" ht="15.75">
      <c r="C13" s="119"/>
      <c r="D13" s="97"/>
      <c r="E13" s="195" t="s">
        <v>92</v>
      </c>
      <c r="F13" s="120"/>
      <c r="G13" s="194" t="s">
        <v>92</v>
      </c>
      <c r="H13" s="120"/>
      <c r="I13" s="195" t="s">
        <v>209</v>
      </c>
      <c r="J13" s="120"/>
      <c r="K13" s="195" t="s">
        <v>209</v>
      </c>
    </row>
    <row r="14" spans="3:11" s="118" customFormat="1" ht="15.75">
      <c r="C14" s="207" t="s">
        <v>42</v>
      </c>
      <c r="D14" s="199"/>
      <c r="E14" s="196" t="s">
        <v>273</v>
      </c>
      <c r="F14" s="121"/>
      <c r="G14" s="206" t="s">
        <v>246</v>
      </c>
      <c r="H14" s="120"/>
      <c r="I14" s="197" t="s">
        <v>273</v>
      </c>
      <c r="J14" s="122"/>
      <c r="K14" s="197" t="s">
        <v>246</v>
      </c>
    </row>
    <row r="15" spans="1:12" s="97" customFormat="1" ht="15.75">
      <c r="A15" s="118"/>
      <c r="B15" s="118"/>
      <c r="C15" s="208"/>
      <c r="D15" s="199"/>
      <c r="E15" s="198" t="s">
        <v>2</v>
      </c>
      <c r="F15" s="124"/>
      <c r="G15" s="198" t="s">
        <v>2</v>
      </c>
      <c r="H15" s="125"/>
      <c r="I15" s="198" t="s">
        <v>2</v>
      </c>
      <c r="J15" s="124"/>
      <c r="K15" s="198" t="s">
        <v>2</v>
      </c>
      <c r="L15" s="126"/>
    </row>
    <row r="16" spans="3:12" s="97" customFormat="1" ht="15.75">
      <c r="C16" s="119"/>
      <c r="E16" s="123"/>
      <c r="F16" s="124"/>
      <c r="G16" s="198"/>
      <c r="H16" s="125"/>
      <c r="I16" s="123"/>
      <c r="J16" s="124"/>
      <c r="K16" s="123"/>
      <c r="L16" s="126"/>
    </row>
    <row r="17" spans="2:12" s="97" customFormat="1" ht="15.75">
      <c r="B17" s="199" t="s">
        <v>73</v>
      </c>
      <c r="C17" s="208"/>
      <c r="D17" s="199"/>
      <c r="E17" s="265">
        <v>166616</v>
      </c>
      <c r="F17" s="266"/>
      <c r="G17" s="335">
        <v>267265</v>
      </c>
      <c r="H17" s="238"/>
      <c r="I17" s="265">
        <v>166616</v>
      </c>
      <c r="J17" s="98"/>
      <c r="K17" s="335">
        <v>267265</v>
      </c>
      <c r="L17" s="126"/>
    </row>
    <row r="18" spans="2:11" s="118" customFormat="1" ht="15.75">
      <c r="B18" s="199"/>
      <c r="C18" s="208"/>
      <c r="D18" s="199"/>
      <c r="E18" s="267"/>
      <c r="F18" s="244"/>
      <c r="G18" s="242"/>
      <c r="H18" s="199"/>
      <c r="I18" s="267"/>
      <c r="J18" s="99"/>
      <c r="K18" s="242"/>
    </row>
    <row r="19" spans="2:11" s="118" customFormat="1" ht="15.75">
      <c r="B19" s="199" t="s">
        <v>86</v>
      </c>
      <c r="C19" s="208"/>
      <c r="D19" s="199"/>
      <c r="E19" s="268">
        <v>-190748</v>
      </c>
      <c r="F19" s="269"/>
      <c r="G19" s="243">
        <f>-3281-38594-48801-65188-14876-54-97681+1</f>
        <v>-268474</v>
      </c>
      <c r="H19" s="200"/>
      <c r="I19" s="268">
        <v>-190748</v>
      </c>
      <c r="J19" s="100"/>
      <c r="K19" s="243">
        <f>-3281-38594-48801-65188-14876-54-97681+1</f>
        <v>-268474</v>
      </c>
    </row>
    <row r="20" spans="2:11" s="118" customFormat="1" ht="15.75">
      <c r="B20" s="199"/>
      <c r="C20" s="208"/>
      <c r="D20" s="199"/>
      <c r="E20" s="268"/>
      <c r="F20" s="269"/>
      <c r="G20" s="243"/>
      <c r="H20" s="200"/>
      <c r="I20" s="268"/>
      <c r="J20" s="100"/>
      <c r="K20" s="243"/>
    </row>
    <row r="21" spans="2:11" s="118" customFormat="1" ht="15.75">
      <c r="B21" s="199" t="s">
        <v>16</v>
      </c>
      <c r="C21" s="208"/>
      <c r="D21" s="199"/>
      <c r="E21" s="268">
        <v>8716</v>
      </c>
      <c r="F21" s="269"/>
      <c r="G21" s="243">
        <v>17363</v>
      </c>
      <c r="H21" s="200"/>
      <c r="I21" s="268">
        <v>8716</v>
      </c>
      <c r="J21" s="100"/>
      <c r="K21" s="243">
        <v>17363</v>
      </c>
    </row>
    <row r="22" spans="2:11" s="118" customFormat="1" ht="7.5" customHeight="1">
      <c r="B22" s="199"/>
      <c r="C22" s="208"/>
      <c r="D22" s="199"/>
      <c r="E22" s="270"/>
      <c r="F22" s="269"/>
      <c r="G22" s="336"/>
      <c r="H22" s="200"/>
      <c r="I22" s="270"/>
      <c r="J22" s="100"/>
      <c r="K22" s="336"/>
    </row>
    <row r="23" spans="2:11" s="118" customFormat="1" ht="15.75">
      <c r="B23" s="199" t="s">
        <v>283</v>
      </c>
      <c r="C23" s="208"/>
      <c r="D23" s="199"/>
      <c r="E23" s="268">
        <f>SUM(E17:E21)</f>
        <v>-15416</v>
      </c>
      <c r="F23" s="269"/>
      <c r="G23" s="243">
        <f>SUM(G17:G21)</f>
        <v>16154</v>
      </c>
      <c r="H23" s="200"/>
      <c r="I23" s="268">
        <f>SUM(I17:I21)</f>
        <v>-15416</v>
      </c>
      <c r="J23" s="100"/>
      <c r="K23" s="243">
        <f>SUM(K17:K21)</f>
        <v>16154</v>
      </c>
    </row>
    <row r="24" spans="2:11" s="118" customFormat="1" ht="15.75">
      <c r="B24" s="199"/>
      <c r="C24" s="208"/>
      <c r="D24" s="199"/>
      <c r="E24" s="268"/>
      <c r="F24" s="269"/>
      <c r="G24" s="243"/>
      <c r="H24" s="200"/>
      <c r="I24" s="268"/>
      <c r="J24" s="100"/>
      <c r="K24" s="243"/>
    </row>
    <row r="25" spans="2:11" s="118" customFormat="1" ht="15.75">
      <c r="B25" s="199" t="s">
        <v>87</v>
      </c>
      <c r="C25" s="208"/>
      <c r="D25" s="199"/>
      <c r="E25" s="268">
        <v>-14298</v>
      </c>
      <c r="F25" s="269"/>
      <c r="G25" s="243">
        <v>-18414</v>
      </c>
      <c r="H25" s="200"/>
      <c r="I25" s="268">
        <v>-14298</v>
      </c>
      <c r="J25" s="100"/>
      <c r="K25" s="243">
        <v>-18414</v>
      </c>
    </row>
    <row r="26" spans="2:11" s="118" customFormat="1" ht="14.25" customHeight="1">
      <c r="B26" s="199"/>
      <c r="C26" s="208"/>
      <c r="D26" s="199"/>
      <c r="E26" s="268"/>
      <c r="F26" s="269"/>
      <c r="G26" s="243"/>
      <c r="H26" s="200"/>
      <c r="I26" s="268"/>
      <c r="J26" s="100"/>
      <c r="K26" s="243"/>
    </row>
    <row r="27" spans="2:11" s="118" customFormat="1" ht="15.75">
      <c r="B27" s="199" t="s">
        <v>238</v>
      </c>
      <c r="C27" s="208"/>
      <c r="D27" s="199"/>
      <c r="E27" s="268">
        <v>12516</v>
      </c>
      <c r="F27" s="269"/>
      <c r="G27" s="243">
        <f>9200-4031</f>
        <v>5169</v>
      </c>
      <c r="H27" s="200"/>
      <c r="I27" s="268">
        <v>12516</v>
      </c>
      <c r="J27" s="100"/>
      <c r="K27" s="243">
        <f>9200-4031</f>
        <v>5169</v>
      </c>
    </row>
    <row r="28" spans="2:11" s="118" customFormat="1" ht="15.75">
      <c r="B28" s="199" t="s">
        <v>239</v>
      </c>
      <c r="C28" s="208"/>
      <c r="D28" s="199"/>
      <c r="E28" s="268"/>
      <c r="F28" s="269"/>
      <c r="G28" s="243"/>
      <c r="H28" s="200"/>
      <c r="I28" s="268"/>
      <c r="J28" s="100"/>
      <c r="K28" s="243"/>
    </row>
    <row r="29" spans="2:11" s="118" customFormat="1" ht="15.75">
      <c r="B29" s="199" t="s">
        <v>240</v>
      </c>
      <c r="C29" s="208"/>
      <c r="D29" s="199"/>
      <c r="E29" s="268">
        <v>2330</v>
      </c>
      <c r="F29" s="269"/>
      <c r="G29" s="243">
        <v>4031</v>
      </c>
      <c r="H29" s="200"/>
      <c r="I29" s="268">
        <v>2330</v>
      </c>
      <c r="J29" s="100"/>
      <c r="K29" s="243">
        <v>4031</v>
      </c>
    </row>
    <row r="30" spans="2:11" s="118" customFormat="1" ht="7.5" customHeight="1">
      <c r="B30" s="199"/>
      <c r="C30" s="208"/>
      <c r="D30" s="199"/>
      <c r="E30" s="270"/>
      <c r="F30" s="269"/>
      <c r="G30" s="336"/>
      <c r="H30" s="200"/>
      <c r="I30" s="270"/>
      <c r="J30" s="100"/>
      <c r="K30" s="336"/>
    </row>
    <row r="31" spans="2:11" s="118" customFormat="1" ht="15.75">
      <c r="B31" s="199" t="s">
        <v>284</v>
      </c>
      <c r="C31" s="208"/>
      <c r="D31" s="199"/>
      <c r="E31" s="271">
        <f>SUM(E23:E30)</f>
        <v>-14868</v>
      </c>
      <c r="F31" s="269"/>
      <c r="G31" s="241">
        <f>SUM(G23:G30)</f>
        <v>6940</v>
      </c>
      <c r="H31" s="201"/>
      <c r="I31" s="271">
        <f>SUM(I23:I30)</f>
        <v>-14868</v>
      </c>
      <c r="J31" s="100"/>
      <c r="K31" s="241">
        <f>SUM(K23:K30)</f>
        <v>6940</v>
      </c>
    </row>
    <row r="32" spans="2:11" s="118" customFormat="1" ht="15.75">
      <c r="B32" s="199"/>
      <c r="C32" s="208"/>
      <c r="D32" s="199"/>
      <c r="E32" s="271"/>
      <c r="F32" s="269"/>
      <c r="G32" s="241"/>
      <c r="H32" s="201"/>
      <c r="I32" s="271"/>
      <c r="J32" s="100"/>
      <c r="K32" s="241"/>
    </row>
    <row r="33" spans="2:11" s="118" customFormat="1" ht="15.75">
      <c r="B33" s="199" t="s">
        <v>89</v>
      </c>
      <c r="C33" s="208" t="s">
        <v>236</v>
      </c>
      <c r="D33" s="199"/>
      <c r="E33" s="271">
        <v>5366</v>
      </c>
      <c r="F33" s="269"/>
      <c r="G33" s="241">
        <v>-3531</v>
      </c>
      <c r="H33" s="201"/>
      <c r="I33" s="271">
        <v>5366</v>
      </c>
      <c r="J33" s="100"/>
      <c r="K33" s="241">
        <v>-3531</v>
      </c>
    </row>
    <row r="34" spans="2:11" s="118" customFormat="1" ht="8.25" customHeight="1">
      <c r="B34" s="199"/>
      <c r="C34" s="208"/>
      <c r="D34" s="199"/>
      <c r="E34" s="270"/>
      <c r="F34" s="269"/>
      <c r="G34" s="336"/>
      <c r="H34" s="201"/>
      <c r="I34" s="270"/>
      <c r="J34" s="100"/>
      <c r="K34" s="336"/>
    </row>
    <row r="35" spans="2:11" s="118" customFormat="1" ht="15.75">
      <c r="B35" s="199"/>
      <c r="C35" s="208"/>
      <c r="D35" s="199"/>
      <c r="E35" s="268"/>
      <c r="F35" s="269"/>
      <c r="G35" s="243"/>
      <c r="H35" s="200"/>
      <c r="I35" s="268"/>
      <c r="J35" s="100"/>
      <c r="K35" s="243"/>
    </row>
    <row r="36" spans="2:11" s="118" customFormat="1" ht="16.5" thickBot="1">
      <c r="B36" s="199" t="s">
        <v>285</v>
      </c>
      <c r="C36" s="208"/>
      <c r="D36" s="199"/>
      <c r="E36" s="272">
        <f>+E33+E31</f>
        <v>-9502</v>
      </c>
      <c r="F36" s="269"/>
      <c r="G36" s="337">
        <f>+G33+G31</f>
        <v>3409</v>
      </c>
      <c r="H36" s="201"/>
      <c r="I36" s="272">
        <f>+I33+I31</f>
        <v>-9502</v>
      </c>
      <c r="J36" s="100"/>
      <c r="K36" s="337">
        <f>+K33+K31</f>
        <v>3409</v>
      </c>
    </row>
    <row r="37" spans="2:11" s="118" customFormat="1" ht="15.75">
      <c r="B37" s="199"/>
      <c r="C37" s="208"/>
      <c r="D37" s="199"/>
      <c r="E37" s="268"/>
      <c r="F37" s="269"/>
      <c r="G37" s="243"/>
      <c r="H37" s="201"/>
      <c r="I37" s="268"/>
      <c r="J37" s="100"/>
      <c r="K37" s="243"/>
    </row>
    <row r="38" spans="2:11" s="118" customFormat="1" ht="15.75">
      <c r="B38" s="199" t="s">
        <v>39</v>
      </c>
      <c r="C38" s="208"/>
      <c r="D38" s="199"/>
      <c r="E38" s="268"/>
      <c r="F38" s="269"/>
      <c r="G38" s="243"/>
      <c r="H38" s="201"/>
      <c r="I38" s="268"/>
      <c r="J38" s="100"/>
      <c r="K38" s="243"/>
    </row>
    <row r="39" spans="2:11" s="118" customFormat="1" ht="15.75">
      <c r="B39" s="199" t="s">
        <v>58</v>
      </c>
      <c r="C39" s="208"/>
      <c r="D39" s="199"/>
      <c r="E39" s="273">
        <v>-12033</v>
      </c>
      <c r="F39" s="274"/>
      <c r="G39" s="259">
        <v>4613</v>
      </c>
      <c r="H39" s="202"/>
      <c r="I39" s="273">
        <v>-12033</v>
      </c>
      <c r="J39" s="102"/>
      <c r="K39" s="259">
        <v>4613</v>
      </c>
    </row>
    <row r="40" spans="2:11" s="118" customFormat="1" ht="15.75">
      <c r="B40" s="199" t="s">
        <v>11</v>
      </c>
      <c r="C40" s="208"/>
      <c r="D40" s="199"/>
      <c r="E40" s="275">
        <v>2531</v>
      </c>
      <c r="F40" s="274"/>
      <c r="G40" s="260">
        <v>-1204</v>
      </c>
      <c r="H40" s="202"/>
      <c r="I40" s="275">
        <v>2531</v>
      </c>
      <c r="J40" s="102"/>
      <c r="K40" s="260">
        <v>-1204</v>
      </c>
    </row>
    <row r="41" spans="2:11" s="118" customFormat="1" ht="15.75">
      <c r="B41" s="199"/>
      <c r="C41" s="208"/>
      <c r="D41" s="199"/>
      <c r="E41" s="276"/>
      <c r="F41" s="277"/>
      <c r="G41" s="261"/>
      <c r="H41" s="204"/>
      <c r="I41" s="276"/>
      <c r="J41" s="108"/>
      <c r="K41" s="261"/>
    </row>
    <row r="42" spans="2:11" s="118" customFormat="1" ht="16.5" thickBot="1">
      <c r="B42" s="199" t="s">
        <v>285</v>
      </c>
      <c r="C42" s="208"/>
      <c r="D42" s="199"/>
      <c r="E42" s="278">
        <f>SUM(E39:E40)</f>
        <v>-9502</v>
      </c>
      <c r="F42" s="274"/>
      <c r="G42" s="338">
        <f>SUM(G39:G40)</f>
        <v>3409</v>
      </c>
      <c r="H42" s="202"/>
      <c r="I42" s="278">
        <f>SUM(I39:I40)</f>
        <v>-9502</v>
      </c>
      <c r="J42" s="102"/>
      <c r="K42" s="338">
        <f>SUM(K39:K40)</f>
        <v>3409</v>
      </c>
    </row>
    <row r="43" spans="2:11" s="118" customFormat="1" ht="15.75">
      <c r="B43" s="199"/>
      <c r="C43" s="208"/>
      <c r="D43" s="199"/>
      <c r="E43" s="273"/>
      <c r="F43" s="274"/>
      <c r="G43" s="259"/>
      <c r="H43" s="202"/>
      <c r="I43" s="273"/>
      <c r="J43" s="102"/>
      <c r="K43" s="259"/>
    </row>
    <row r="44" spans="2:11" s="118" customFormat="1" ht="15.75">
      <c r="B44" s="199"/>
      <c r="C44" s="208"/>
      <c r="D44" s="199"/>
      <c r="E44" s="273"/>
      <c r="F44" s="274"/>
      <c r="G44" s="259"/>
      <c r="H44" s="202"/>
      <c r="I44" s="273"/>
      <c r="J44" s="102"/>
      <c r="K44" s="259"/>
    </row>
    <row r="45" spans="2:11" s="118" customFormat="1" ht="15.75">
      <c r="B45" s="199" t="s">
        <v>289</v>
      </c>
      <c r="C45" s="208" t="s">
        <v>237</v>
      </c>
      <c r="D45" s="199"/>
      <c r="E45" s="273"/>
      <c r="F45" s="274"/>
      <c r="G45" s="259"/>
      <c r="H45" s="202"/>
      <c r="I45" s="273"/>
      <c r="J45" s="104"/>
      <c r="K45" s="259"/>
    </row>
    <row r="46" spans="2:16" s="118" customFormat="1" ht="15.75">
      <c r="B46" s="258" t="s">
        <v>59</v>
      </c>
      <c r="C46" s="208"/>
      <c r="D46" s="258"/>
      <c r="E46" s="279">
        <v>-1.02</v>
      </c>
      <c r="F46" s="280"/>
      <c r="G46" s="339">
        <v>0.39</v>
      </c>
      <c r="H46" s="205"/>
      <c r="I46" s="279">
        <v>-1.02</v>
      </c>
      <c r="J46" s="105"/>
      <c r="K46" s="339">
        <v>0.39</v>
      </c>
      <c r="L46" s="133"/>
      <c r="M46" s="133"/>
      <c r="N46" s="133"/>
      <c r="O46" s="133"/>
      <c r="P46" s="133"/>
    </row>
    <row r="47" spans="2:16" s="118" customFormat="1" ht="16.5" thickBot="1">
      <c r="B47" s="258" t="s">
        <v>60</v>
      </c>
      <c r="C47" s="208"/>
      <c r="D47" s="258"/>
      <c r="E47" s="281">
        <v>-1.02</v>
      </c>
      <c r="F47" s="282"/>
      <c r="G47" s="340">
        <v>0.39</v>
      </c>
      <c r="H47" s="283"/>
      <c r="I47" s="281">
        <v>-1.02</v>
      </c>
      <c r="J47" s="106"/>
      <c r="K47" s="340">
        <v>0.39</v>
      </c>
      <c r="L47" s="133"/>
      <c r="M47" s="133"/>
      <c r="N47" s="133"/>
      <c r="O47" s="133"/>
      <c r="P47" s="133"/>
    </row>
    <row r="48" spans="2:16" s="118" customFormat="1" ht="15.75">
      <c r="B48" s="131"/>
      <c r="C48" s="126"/>
      <c r="D48" s="132"/>
      <c r="E48" s="106"/>
      <c r="F48" s="106"/>
      <c r="G48" s="135"/>
      <c r="H48" s="134"/>
      <c r="I48" s="106"/>
      <c r="J48" s="106"/>
      <c r="K48" s="134"/>
      <c r="L48" s="133"/>
      <c r="M48" s="133"/>
      <c r="N48" s="133"/>
      <c r="O48" s="133"/>
      <c r="P48" s="133"/>
    </row>
    <row r="49" spans="2:16" s="118" customFormat="1" ht="12.75" customHeight="1">
      <c r="B49" s="131"/>
      <c r="C49" s="126"/>
      <c r="D49" s="132"/>
      <c r="E49" s="106"/>
      <c r="F49" s="106"/>
      <c r="G49" s="135"/>
      <c r="H49" s="134"/>
      <c r="I49" s="106"/>
      <c r="J49" s="106"/>
      <c r="K49" s="134"/>
      <c r="L49" s="133"/>
      <c r="M49" s="133"/>
      <c r="N49" s="133"/>
      <c r="O49" s="133"/>
      <c r="P49" s="133"/>
    </row>
    <row r="50" spans="2:11" s="97" customFormat="1" ht="28.5" customHeight="1">
      <c r="B50" s="136"/>
      <c r="C50" s="136"/>
      <c r="D50" s="136"/>
      <c r="E50" s="136"/>
      <c r="F50" s="136"/>
      <c r="G50" s="136"/>
      <c r="H50" s="136"/>
      <c r="I50" s="136"/>
      <c r="J50" s="136"/>
      <c r="K50" s="136"/>
    </row>
    <row r="51" spans="5:10" s="97" customFormat="1" ht="15.75">
      <c r="E51" s="103"/>
      <c r="F51" s="103"/>
      <c r="G51" s="137"/>
      <c r="H51" s="137"/>
      <c r="I51" s="137"/>
      <c r="J51" s="137"/>
    </row>
    <row r="52" spans="5:10" s="97" customFormat="1" ht="15.75">
      <c r="E52" s="103"/>
      <c r="F52" s="103"/>
      <c r="G52" s="137"/>
      <c r="H52" s="137"/>
      <c r="I52" s="137"/>
      <c r="J52" s="137"/>
    </row>
    <row r="53" spans="5:10" s="97" customFormat="1" ht="15.75">
      <c r="E53" s="103"/>
      <c r="F53" s="103"/>
      <c r="G53" s="137"/>
      <c r="H53" s="137"/>
      <c r="I53" s="137"/>
      <c r="J53" s="137"/>
    </row>
    <row r="54" spans="5:10" s="97" customFormat="1" ht="15.75">
      <c r="E54" s="103"/>
      <c r="F54" s="103"/>
      <c r="G54" s="137"/>
      <c r="H54" s="137"/>
      <c r="I54" s="137"/>
      <c r="J54" s="137"/>
    </row>
    <row r="55" spans="5:10" s="97" customFormat="1" ht="15.75">
      <c r="E55" s="103"/>
      <c r="F55" s="103"/>
      <c r="G55" s="137"/>
      <c r="H55" s="137"/>
      <c r="I55" s="137"/>
      <c r="J55" s="137"/>
    </row>
    <row r="56" spans="5:10" s="97" customFormat="1" ht="15.75">
      <c r="E56" s="103"/>
      <c r="F56" s="103"/>
      <c r="G56" s="137"/>
      <c r="H56" s="137"/>
      <c r="I56" s="137"/>
      <c r="J56" s="137"/>
    </row>
    <row r="57" spans="5:10" s="97" customFormat="1" ht="15.75">
      <c r="E57" s="103"/>
      <c r="F57" s="103"/>
      <c r="G57" s="137"/>
      <c r="H57" s="137"/>
      <c r="I57" s="137"/>
      <c r="J57" s="137"/>
    </row>
    <row r="58" spans="5:10" s="97" customFormat="1" ht="15.75">
      <c r="E58" s="103"/>
      <c r="F58" s="103"/>
      <c r="G58" s="137"/>
      <c r="H58" s="137"/>
      <c r="I58" s="137"/>
      <c r="J58" s="137"/>
    </row>
    <row r="59" spans="5:10" s="97" customFormat="1" ht="15.75">
      <c r="E59" s="137"/>
      <c r="F59" s="137"/>
      <c r="G59" s="137"/>
      <c r="H59" s="137"/>
      <c r="I59" s="137"/>
      <c r="J59" s="137"/>
    </row>
    <row r="60" spans="5:10" s="97" customFormat="1" ht="15.75">
      <c r="E60" s="137"/>
      <c r="F60" s="137"/>
      <c r="G60" s="137"/>
      <c r="H60" s="137"/>
      <c r="I60" s="137"/>
      <c r="J60" s="137"/>
    </row>
    <row r="61" spans="5:10" s="97" customFormat="1" ht="15.75">
      <c r="E61" s="137"/>
      <c r="F61" s="137"/>
      <c r="G61" s="137"/>
      <c r="H61" s="137"/>
      <c r="I61" s="137"/>
      <c r="J61" s="137"/>
    </row>
    <row r="62" spans="5:10" s="97" customFormat="1" ht="15.75">
      <c r="E62" s="137"/>
      <c r="F62" s="137"/>
      <c r="G62" s="137"/>
      <c r="H62" s="137"/>
      <c r="I62" s="137"/>
      <c r="J62" s="137"/>
    </row>
    <row r="63" spans="5:10" s="97" customFormat="1" ht="15.75">
      <c r="E63" s="137"/>
      <c r="F63" s="137"/>
      <c r="G63" s="137"/>
      <c r="H63" s="137"/>
      <c r="I63" s="137"/>
      <c r="J63" s="137"/>
    </row>
    <row r="64" spans="5:10" s="97" customFormat="1" ht="15.75">
      <c r="E64" s="137"/>
      <c r="F64" s="137"/>
      <c r="G64" s="137"/>
      <c r="H64" s="137"/>
      <c r="I64" s="137"/>
      <c r="J64" s="137"/>
    </row>
    <row r="65" spans="5:10" s="97" customFormat="1" ht="15.75">
      <c r="E65" s="137"/>
      <c r="F65" s="137"/>
      <c r="G65" s="137"/>
      <c r="H65" s="137"/>
      <c r="I65" s="137"/>
      <c r="J65" s="137"/>
    </row>
    <row r="66" spans="5:10" s="97" customFormat="1" ht="15.75">
      <c r="E66" s="137"/>
      <c r="F66" s="137"/>
      <c r="G66" s="137"/>
      <c r="H66" s="137"/>
      <c r="I66" s="137"/>
      <c r="J66" s="137"/>
    </row>
    <row r="67" spans="5:10" s="97" customFormat="1" ht="15.75">
      <c r="E67" s="137"/>
      <c r="F67" s="137"/>
      <c r="G67" s="137"/>
      <c r="H67" s="137"/>
      <c r="I67" s="137"/>
      <c r="J67" s="137"/>
    </row>
    <row r="68" spans="5:10" s="97" customFormat="1" ht="15.75">
      <c r="E68" s="137"/>
      <c r="F68" s="137"/>
      <c r="G68" s="137"/>
      <c r="H68" s="137"/>
      <c r="I68" s="137"/>
      <c r="J68" s="137"/>
    </row>
    <row r="69" spans="5:10" s="97" customFormat="1" ht="15.75">
      <c r="E69" s="137"/>
      <c r="F69" s="137"/>
      <c r="G69" s="137"/>
      <c r="H69" s="137"/>
      <c r="I69" s="137"/>
      <c r="J69" s="137"/>
    </row>
    <row r="70" spans="5:10" s="97" customFormat="1" ht="15.75">
      <c r="E70" s="137"/>
      <c r="F70" s="137"/>
      <c r="G70" s="137"/>
      <c r="H70" s="137"/>
      <c r="I70" s="137"/>
      <c r="J70" s="137"/>
    </row>
    <row r="71" spans="5:10" s="97" customFormat="1" ht="15.75">
      <c r="E71" s="137"/>
      <c r="F71" s="137"/>
      <c r="G71" s="137"/>
      <c r="H71" s="137"/>
      <c r="I71" s="137"/>
      <c r="J71" s="137"/>
    </row>
    <row r="72" spans="5:10" s="97" customFormat="1" ht="15.75">
      <c r="E72" s="137"/>
      <c r="F72" s="137"/>
      <c r="G72" s="137"/>
      <c r="H72" s="137"/>
      <c r="I72" s="137"/>
      <c r="J72" s="137"/>
    </row>
    <row r="73" spans="5:10" s="97" customFormat="1" ht="15.75">
      <c r="E73" s="137"/>
      <c r="F73" s="137"/>
      <c r="G73" s="137"/>
      <c r="H73" s="137"/>
      <c r="I73" s="137"/>
      <c r="J73" s="137"/>
    </row>
    <row r="74" spans="5:10" s="97" customFormat="1" ht="15.75">
      <c r="E74" s="137"/>
      <c r="F74" s="137"/>
      <c r="G74" s="137"/>
      <c r="H74" s="137"/>
      <c r="I74" s="137"/>
      <c r="J74" s="137"/>
    </row>
    <row r="75" spans="5:10" s="97" customFormat="1" ht="15.75">
      <c r="E75" s="137"/>
      <c r="F75" s="137"/>
      <c r="G75" s="137"/>
      <c r="H75" s="137"/>
      <c r="I75" s="137"/>
      <c r="J75" s="137"/>
    </row>
    <row r="76" spans="5:10" s="97" customFormat="1" ht="15.75">
      <c r="E76" s="137"/>
      <c r="F76" s="137"/>
      <c r="G76" s="137"/>
      <c r="H76" s="137"/>
      <c r="I76" s="137"/>
      <c r="J76" s="137"/>
    </row>
    <row r="77" spans="5:10" s="97" customFormat="1" ht="15.75">
      <c r="E77" s="137"/>
      <c r="F77" s="137"/>
      <c r="G77" s="137"/>
      <c r="H77" s="137"/>
      <c r="I77" s="137"/>
      <c r="J77" s="137"/>
    </row>
    <row r="78" spans="5:10" s="97" customFormat="1" ht="15.75">
      <c r="E78" s="137"/>
      <c r="F78" s="137"/>
      <c r="G78" s="137"/>
      <c r="H78" s="137"/>
      <c r="I78" s="137"/>
      <c r="J78" s="137"/>
    </row>
    <row r="79" spans="5:10" s="97" customFormat="1" ht="15.75">
      <c r="E79" s="137"/>
      <c r="F79" s="137"/>
      <c r="G79" s="137"/>
      <c r="H79" s="137"/>
      <c r="I79" s="137"/>
      <c r="J79" s="137"/>
    </row>
    <row r="80" spans="5:10" s="97" customFormat="1" ht="15.75">
      <c r="E80" s="137"/>
      <c r="F80" s="137"/>
      <c r="G80" s="137"/>
      <c r="H80" s="137"/>
      <c r="I80" s="137"/>
      <c r="J80" s="137"/>
    </row>
    <row r="81" spans="5:10" s="97" customFormat="1" ht="15.75">
      <c r="E81" s="137"/>
      <c r="F81" s="137"/>
      <c r="G81" s="137"/>
      <c r="H81" s="137"/>
      <c r="I81" s="137"/>
      <c r="J81" s="137"/>
    </row>
    <row r="82" spans="5:10" s="97" customFormat="1" ht="15.75">
      <c r="E82" s="137"/>
      <c r="F82" s="137"/>
      <c r="G82" s="137"/>
      <c r="H82" s="137"/>
      <c r="I82" s="137"/>
      <c r="J82" s="137"/>
    </row>
    <row r="83" spans="5:10" s="97" customFormat="1" ht="15.75">
      <c r="E83" s="137"/>
      <c r="F83" s="137"/>
      <c r="G83" s="137"/>
      <c r="H83" s="137"/>
      <c r="I83" s="137"/>
      <c r="J83" s="137"/>
    </row>
    <row r="84" spans="5:10" s="97" customFormat="1" ht="15.75">
      <c r="E84" s="137"/>
      <c r="F84" s="137"/>
      <c r="G84" s="137"/>
      <c r="H84" s="137"/>
      <c r="I84" s="137"/>
      <c r="J84" s="137"/>
    </row>
    <row r="85" spans="5:10" s="97" customFormat="1" ht="15.75">
      <c r="E85" s="137"/>
      <c r="F85" s="137"/>
      <c r="G85" s="137"/>
      <c r="H85" s="137"/>
      <c r="I85" s="137"/>
      <c r="J85" s="137"/>
    </row>
    <row r="86" spans="5:10" s="97" customFormat="1" ht="15.75">
      <c r="E86" s="137"/>
      <c r="F86" s="137"/>
      <c r="G86" s="137"/>
      <c r="H86" s="137"/>
      <c r="I86" s="137"/>
      <c r="J86" s="137"/>
    </row>
    <row r="87" spans="5:10" s="97" customFormat="1" ht="15.75">
      <c r="E87" s="137"/>
      <c r="F87" s="137"/>
      <c r="G87" s="137"/>
      <c r="H87" s="137"/>
      <c r="I87" s="137"/>
      <c r="J87" s="137"/>
    </row>
    <row r="88" spans="5:10" s="97" customFormat="1" ht="15.75">
      <c r="E88" s="137"/>
      <c r="F88" s="137"/>
      <c r="G88" s="137"/>
      <c r="H88" s="137"/>
      <c r="I88" s="137"/>
      <c r="J88" s="137"/>
    </row>
    <row r="89" spans="5:10" s="97" customFormat="1" ht="15.75">
      <c r="E89" s="137"/>
      <c r="F89" s="137"/>
      <c r="G89" s="137"/>
      <c r="H89" s="137"/>
      <c r="I89" s="137"/>
      <c r="J89" s="137"/>
    </row>
    <row r="90" spans="5:10" s="97" customFormat="1" ht="15.75">
      <c r="E90" s="137"/>
      <c r="F90" s="137"/>
      <c r="G90" s="137"/>
      <c r="H90" s="137"/>
      <c r="I90" s="137"/>
      <c r="J90" s="137"/>
    </row>
    <row r="91" spans="5:10" s="97" customFormat="1" ht="15.75">
      <c r="E91" s="137"/>
      <c r="F91" s="137"/>
      <c r="G91" s="137"/>
      <c r="H91" s="137"/>
      <c r="I91" s="137"/>
      <c r="J91" s="137"/>
    </row>
    <row r="92" spans="5:10" s="97" customFormat="1" ht="15.75">
      <c r="E92" s="137"/>
      <c r="F92" s="137"/>
      <c r="G92" s="137"/>
      <c r="H92" s="137"/>
      <c r="I92" s="137"/>
      <c r="J92" s="137"/>
    </row>
    <row r="93" spans="5:10" s="97" customFormat="1" ht="15.75">
      <c r="E93" s="137"/>
      <c r="F93" s="137"/>
      <c r="G93" s="137"/>
      <c r="H93" s="137"/>
      <c r="I93" s="137"/>
      <c r="J93" s="137"/>
    </row>
    <row r="94" spans="5:10" s="97" customFormat="1" ht="15.75">
      <c r="E94" s="137"/>
      <c r="F94" s="137"/>
      <c r="G94" s="137"/>
      <c r="H94" s="137"/>
      <c r="I94" s="137"/>
      <c r="J94" s="137"/>
    </row>
    <row r="95" spans="5:10" s="97" customFormat="1" ht="15.75">
      <c r="E95" s="137"/>
      <c r="F95" s="137"/>
      <c r="G95" s="137"/>
      <c r="H95" s="137"/>
      <c r="I95" s="137"/>
      <c r="J95" s="137"/>
    </row>
    <row r="96" spans="5:10" s="97" customFormat="1" ht="15.75">
      <c r="E96" s="137"/>
      <c r="F96" s="137"/>
      <c r="G96" s="137"/>
      <c r="H96" s="137"/>
      <c r="I96" s="137"/>
      <c r="J96" s="137"/>
    </row>
    <row r="97" spans="5:10" s="97" customFormat="1" ht="15.75">
      <c r="E97" s="137"/>
      <c r="F97" s="137"/>
      <c r="G97" s="137"/>
      <c r="H97" s="137"/>
      <c r="I97" s="137"/>
      <c r="J97" s="137"/>
    </row>
    <row r="98" spans="5:10" s="97" customFormat="1" ht="15.75">
      <c r="E98" s="137"/>
      <c r="F98" s="137"/>
      <c r="G98" s="137"/>
      <c r="H98" s="137"/>
      <c r="I98" s="137"/>
      <c r="J98" s="137"/>
    </row>
    <row r="99" spans="5:10" s="97" customFormat="1" ht="15.75">
      <c r="E99" s="137"/>
      <c r="F99" s="137"/>
      <c r="G99" s="137"/>
      <c r="H99" s="137"/>
      <c r="I99" s="137"/>
      <c r="J99" s="137"/>
    </row>
    <row r="100" spans="5:10" s="97" customFormat="1" ht="15.75">
      <c r="E100" s="137"/>
      <c r="F100" s="137"/>
      <c r="G100" s="137"/>
      <c r="H100" s="137"/>
      <c r="I100" s="137"/>
      <c r="J100" s="137"/>
    </row>
    <row r="101" spans="5:10" s="97" customFormat="1" ht="15.75">
      <c r="E101" s="137"/>
      <c r="F101" s="137"/>
      <c r="G101" s="137"/>
      <c r="H101" s="137"/>
      <c r="I101" s="137"/>
      <c r="J101" s="137"/>
    </row>
    <row r="102" spans="5:10" s="97" customFormat="1" ht="15.75">
      <c r="E102" s="137"/>
      <c r="F102" s="137"/>
      <c r="G102" s="137"/>
      <c r="H102" s="137"/>
      <c r="I102" s="137"/>
      <c r="J102" s="137"/>
    </row>
    <row r="103" spans="5:10" s="97" customFormat="1" ht="15.75">
      <c r="E103" s="137"/>
      <c r="F103" s="137"/>
      <c r="G103" s="137"/>
      <c r="H103" s="137"/>
      <c r="I103" s="137"/>
      <c r="J103" s="137"/>
    </row>
    <row r="104" spans="5:10" s="97" customFormat="1" ht="15.75">
      <c r="E104" s="137"/>
      <c r="F104" s="137"/>
      <c r="G104" s="137"/>
      <c r="H104" s="137"/>
      <c r="I104" s="137"/>
      <c r="J104" s="137"/>
    </row>
    <row r="105" spans="5:10" s="97" customFormat="1" ht="15.75">
      <c r="E105" s="137"/>
      <c r="F105" s="137"/>
      <c r="G105" s="137"/>
      <c r="H105" s="137"/>
      <c r="I105" s="137"/>
      <c r="J105" s="137"/>
    </row>
    <row r="106" spans="5:10" s="97" customFormat="1" ht="15.75">
      <c r="E106" s="137"/>
      <c r="F106" s="137"/>
      <c r="G106" s="137"/>
      <c r="H106" s="137"/>
      <c r="I106" s="137"/>
      <c r="J106" s="137"/>
    </row>
    <row r="107" spans="5:10" s="97" customFormat="1" ht="15.75">
      <c r="E107" s="137"/>
      <c r="F107" s="137"/>
      <c r="G107" s="137"/>
      <c r="H107" s="137"/>
      <c r="I107" s="137"/>
      <c r="J107" s="137"/>
    </row>
    <row r="108" spans="5:10" s="97" customFormat="1" ht="15.75">
      <c r="E108" s="137"/>
      <c r="F108" s="137"/>
      <c r="G108" s="137"/>
      <c r="H108" s="137"/>
      <c r="I108" s="137"/>
      <c r="J108" s="137"/>
    </row>
    <row r="109" spans="5:10" s="97" customFormat="1" ht="15.75">
      <c r="E109" s="137"/>
      <c r="F109" s="137"/>
      <c r="G109" s="137"/>
      <c r="H109" s="137"/>
      <c r="I109" s="137"/>
      <c r="J109" s="137"/>
    </row>
    <row r="110" spans="5:10" s="97" customFormat="1" ht="15.75">
      <c r="E110" s="137"/>
      <c r="F110" s="137"/>
      <c r="G110" s="137"/>
      <c r="H110" s="137"/>
      <c r="I110" s="137"/>
      <c r="J110" s="137"/>
    </row>
    <row r="111" spans="5:10" s="97" customFormat="1" ht="15.75">
      <c r="E111" s="137"/>
      <c r="F111" s="137"/>
      <c r="G111" s="137"/>
      <c r="H111" s="137"/>
      <c r="I111" s="137"/>
      <c r="J111" s="137"/>
    </row>
    <row r="112" spans="5:10" s="97" customFormat="1" ht="15.75">
      <c r="E112" s="137"/>
      <c r="F112" s="137"/>
      <c r="G112" s="137"/>
      <c r="H112" s="137"/>
      <c r="I112" s="137"/>
      <c r="J112" s="137"/>
    </row>
    <row r="113" spans="5:10" s="97" customFormat="1" ht="15.75">
      <c r="E113" s="137"/>
      <c r="F113" s="137"/>
      <c r="G113" s="137"/>
      <c r="H113" s="137"/>
      <c r="I113" s="137"/>
      <c r="J113" s="137"/>
    </row>
    <row r="114" spans="5:10" s="97" customFormat="1" ht="15.75">
      <c r="E114" s="137"/>
      <c r="F114" s="137"/>
      <c r="G114" s="137"/>
      <c r="H114" s="137"/>
      <c r="I114" s="137"/>
      <c r="J114" s="137"/>
    </row>
    <row r="115" spans="5:10" s="97" customFormat="1" ht="15.75">
      <c r="E115" s="137"/>
      <c r="F115" s="137"/>
      <c r="G115" s="137"/>
      <c r="H115" s="137"/>
      <c r="I115" s="137"/>
      <c r="J115" s="137"/>
    </row>
    <row r="116" spans="5:10" s="97" customFormat="1" ht="15.75">
      <c r="E116" s="137"/>
      <c r="F116" s="137"/>
      <c r="G116" s="137"/>
      <c r="H116" s="137"/>
      <c r="I116" s="137"/>
      <c r="J116" s="137"/>
    </row>
    <row r="117" spans="5:10" s="97" customFormat="1" ht="15.75">
      <c r="E117" s="137"/>
      <c r="F117" s="137"/>
      <c r="G117" s="137"/>
      <c r="H117" s="137"/>
      <c r="I117" s="137"/>
      <c r="J117" s="137"/>
    </row>
    <row r="118" spans="5:10" s="97" customFormat="1" ht="15.75">
      <c r="E118" s="137"/>
      <c r="F118" s="137"/>
      <c r="G118" s="137"/>
      <c r="H118" s="137"/>
      <c r="I118" s="137"/>
      <c r="J118" s="137"/>
    </row>
    <row r="119" spans="5:10" s="97" customFormat="1" ht="15.75">
      <c r="E119" s="137"/>
      <c r="F119" s="137"/>
      <c r="G119" s="137"/>
      <c r="H119" s="137"/>
      <c r="I119" s="137"/>
      <c r="J119" s="137"/>
    </row>
    <row r="120" spans="5:10" s="97" customFormat="1" ht="15.75">
      <c r="E120" s="137"/>
      <c r="F120" s="137"/>
      <c r="G120" s="137"/>
      <c r="H120" s="137"/>
      <c r="I120" s="137"/>
      <c r="J120" s="137"/>
    </row>
    <row r="121" spans="5:10" s="97" customFormat="1" ht="15.75">
      <c r="E121" s="137"/>
      <c r="F121" s="137"/>
      <c r="G121" s="137"/>
      <c r="H121" s="137"/>
      <c r="I121" s="137"/>
      <c r="J121" s="137"/>
    </row>
    <row r="122" spans="5:10" s="97" customFormat="1" ht="15.75">
      <c r="E122" s="137"/>
      <c r="F122" s="137"/>
      <c r="G122" s="137"/>
      <c r="H122" s="137"/>
      <c r="I122" s="137"/>
      <c r="J122" s="137"/>
    </row>
    <row r="123" spans="5:10" s="97" customFormat="1" ht="15.75">
      <c r="E123" s="137"/>
      <c r="F123" s="137"/>
      <c r="G123" s="137"/>
      <c r="H123" s="137"/>
      <c r="I123" s="137"/>
      <c r="J123" s="137"/>
    </row>
    <row r="124" spans="5:10" s="97" customFormat="1" ht="15.75">
      <c r="E124" s="137"/>
      <c r="F124" s="137"/>
      <c r="G124" s="137"/>
      <c r="H124" s="137"/>
      <c r="I124" s="137"/>
      <c r="J124" s="137"/>
    </row>
    <row r="125" spans="5:10" s="97" customFormat="1" ht="15.75">
      <c r="E125" s="137"/>
      <c r="F125" s="137"/>
      <c r="G125" s="137"/>
      <c r="H125" s="137"/>
      <c r="I125" s="137"/>
      <c r="J125" s="137"/>
    </row>
    <row r="126" spans="5:10" s="97" customFormat="1" ht="15.75">
      <c r="E126" s="137"/>
      <c r="F126" s="137"/>
      <c r="G126" s="137"/>
      <c r="H126" s="137"/>
      <c r="I126" s="137"/>
      <c r="J126" s="137"/>
    </row>
    <row r="127" spans="5:10" s="97" customFormat="1" ht="15.75">
      <c r="E127" s="137"/>
      <c r="F127" s="137"/>
      <c r="G127" s="137"/>
      <c r="H127" s="137"/>
      <c r="I127" s="137"/>
      <c r="J127" s="137"/>
    </row>
    <row r="128" spans="5:10" s="97" customFormat="1" ht="15.75">
      <c r="E128" s="137"/>
      <c r="F128" s="137"/>
      <c r="G128" s="137"/>
      <c r="H128" s="137"/>
      <c r="I128" s="137"/>
      <c r="J128" s="137"/>
    </row>
    <row r="129" spans="5:10" s="97" customFormat="1" ht="15.75">
      <c r="E129" s="137"/>
      <c r="F129" s="137"/>
      <c r="G129" s="137"/>
      <c r="H129" s="137"/>
      <c r="I129" s="137"/>
      <c r="J129" s="137"/>
    </row>
    <row r="130" spans="5:10" s="97" customFormat="1" ht="15.75">
      <c r="E130" s="137"/>
      <c r="F130" s="137"/>
      <c r="G130" s="137"/>
      <c r="H130" s="137"/>
      <c r="I130" s="137"/>
      <c r="J130" s="137"/>
    </row>
    <row r="131" spans="5:10" s="97" customFormat="1" ht="15.75">
      <c r="E131" s="137"/>
      <c r="F131" s="137"/>
      <c r="G131" s="137"/>
      <c r="H131" s="137"/>
      <c r="I131" s="137"/>
      <c r="J131" s="137"/>
    </row>
    <row r="132" spans="5:10" s="97" customFormat="1" ht="15.75">
      <c r="E132" s="137"/>
      <c r="F132" s="137"/>
      <c r="G132" s="137"/>
      <c r="H132" s="137"/>
      <c r="I132" s="137"/>
      <c r="J132" s="137"/>
    </row>
    <row r="133" spans="5:10" s="97" customFormat="1" ht="15.75">
      <c r="E133" s="137"/>
      <c r="F133" s="137"/>
      <c r="G133" s="137"/>
      <c r="H133" s="137"/>
      <c r="I133" s="137"/>
      <c r="J133" s="137"/>
    </row>
    <row r="134" spans="5:10" s="97" customFormat="1" ht="15.75">
      <c r="E134" s="137"/>
      <c r="F134" s="137"/>
      <c r="G134" s="137"/>
      <c r="H134" s="137"/>
      <c r="I134" s="137"/>
      <c r="J134" s="137"/>
    </row>
    <row r="135" spans="5:10" s="97" customFormat="1" ht="15.75">
      <c r="E135" s="137"/>
      <c r="F135" s="137"/>
      <c r="G135" s="137"/>
      <c r="H135" s="137"/>
      <c r="I135" s="137"/>
      <c r="J135" s="137"/>
    </row>
    <row r="136" spans="5:10" s="97" customFormat="1" ht="15.75">
      <c r="E136" s="137"/>
      <c r="F136" s="137"/>
      <c r="G136" s="137"/>
      <c r="H136" s="137"/>
      <c r="I136" s="137"/>
      <c r="J136" s="137"/>
    </row>
    <row r="137" spans="5:10" s="97" customFormat="1" ht="15.75">
      <c r="E137" s="137"/>
      <c r="F137" s="137"/>
      <c r="G137" s="137"/>
      <c r="H137" s="137"/>
      <c r="I137" s="137"/>
      <c r="J137" s="137"/>
    </row>
    <row r="138" spans="5:10" s="97" customFormat="1" ht="15.75">
      <c r="E138" s="137"/>
      <c r="F138" s="137"/>
      <c r="G138" s="137"/>
      <c r="H138" s="137"/>
      <c r="I138" s="137"/>
      <c r="J138" s="137"/>
    </row>
    <row r="139" spans="5:10" s="97" customFormat="1" ht="15.75">
      <c r="E139" s="137"/>
      <c r="F139" s="137"/>
      <c r="G139" s="137"/>
      <c r="H139" s="137"/>
      <c r="I139" s="137"/>
      <c r="J139" s="137"/>
    </row>
    <row r="140" spans="5:10" s="97" customFormat="1" ht="15.75">
      <c r="E140" s="137"/>
      <c r="F140" s="137"/>
      <c r="G140" s="137"/>
      <c r="H140" s="137"/>
      <c r="I140" s="137"/>
      <c r="J140" s="137"/>
    </row>
    <row r="141" spans="5:10" s="97" customFormat="1" ht="15.75">
      <c r="E141" s="137"/>
      <c r="F141" s="137"/>
      <c r="G141" s="137"/>
      <c r="H141" s="137"/>
      <c r="I141" s="137"/>
      <c r="J141" s="137"/>
    </row>
    <row r="142" spans="5:10" s="97" customFormat="1" ht="15.75">
      <c r="E142" s="137"/>
      <c r="F142" s="137"/>
      <c r="G142" s="137"/>
      <c r="H142" s="137"/>
      <c r="I142" s="137"/>
      <c r="J142" s="137"/>
    </row>
    <row r="143" spans="5:10" s="97" customFormat="1" ht="15.75">
      <c r="E143" s="137"/>
      <c r="F143" s="137"/>
      <c r="G143" s="137"/>
      <c r="H143" s="137"/>
      <c r="I143" s="137"/>
      <c r="J143" s="137"/>
    </row>
    <row r="144" spans="5:10" s="97" customFormat="1" ht="15.75">
      <c r="E144" s="137"/>
      <c r="F144" s="137"/>
      <c r="G144" s="137"/>
      <c r="H144" s="137"/>
      <c r="I144" s="137"/>
      <c r="J144" s="137"/>
    </row>
    <row r="145" spans="5:10" s="97" customFormat="1" ht="15.75">
      <c r="E145" s="137"/>
      <c r="F145" s="137"/>
      <c r="G145" s="137"/>
      <c r="H145" s="137"/>
      <c r="I145" s="137"/>
      <c r="J145" s="137"/>
    </row>
    <row r="146" spans="5:10" s="97" customFormat="1" ht="15.75">
      <c r="E146" s="137"/>
      <c r="F146" s="137"/>
      <c r="G146" s="137"/>
      <c r="H146" s="137"/>
      <c r="I146" s="137"/>
      <c r="J146" s="137"/>
    </row>
    <row r="147" spans="5:10" s="97" customFormat="1" ht="15.75">
      <c r="E147" s="137"/>
      <c r="F147" s="137"/>
      <c r="G147" s="137"/>
      <c r="H147" s="137"/>
      <c r="I147" s="137"/>
      <c r="J147" s="137"/>
    </row>
    <row r="148" spans="5:10" s="97" customFormat="1" ht="15.75">
      <c r="E148" s="137"/>
      <c r="F148" s="137"/>
      <c r="G148" s="137"/>
      <c r="H148" s="137"/>
      <c r="I148" s="137"/>
      <c r="J148" s="137"/>
    </row>
    <row r="149" spans="5:10" s="97" customFormat="1" ht="15.75">
      <c r="E149" s="137"/>
      <c r="F149" s="137"/>
      <c r="G149" s="137"/>
      <c r="H149" s="137"/>
      <c r="I149" s="137"/>
      <c r="J149" s="137"/>
    </row>
    <row r="150" spans="5:10" s="97" customFormat="1" ht="15.75">
      <c r="E150" s="137"/>
      <c r="F150" s="137"/>
      <c r="G150" s="137"/>
      <c r="H150" s="137"/>
      <c r="I150" s="137"/>
      <c r="J150" s="137"/>
    </row>
    <row r="151" spans="5:10" s="97" customFormat="1" ht="15.75">
      <c r="E151" s="137"/>
      <c r="F151" s="137"/>
      <c r="G151" s="137"/>
      <c r="H151" s="137"/>
      <c r="I151" s="137"/>
      <c r="J151" s="137"/>
    </row>
    <row r="152" spans="5:10" s="97" customFormat="1" ht="15.75">
      <c r="E152" s="137"/>
      <c r="F152" s="137"/>
      <c r="G152" s="137"/>
      <c r="H152" s="137"/>
      <c r="I152" s="137"/>
      <c r="J152" s="137"/>
    </row>
    <row r="153" spans="5:10" s="97" customFormat="1" ht="15.75">
      <c r="E153" s="137"/>
      <c r="F153" s="137"/>
      <c r="G153" s="137"/>
      <c r="H153" s="137"/>
      <c r="I153" s="137"/>
      <c r="J153" s="137"/>
    </row>
    <row r="154" spans="5:10" s="97" customFormat="1" ht="15.75">
      <c r="E154" s="137"/>
      <c r="F154" s="137"/>
      <c r="G154" s="137"/>
      <c r="H154" s="137"/>
      <c r="I154" s="137"/>
      <c r="J154" s="137"/>
    </row>
    <row r="155" spans="5:10" s="97" customFormat="1" ht="15.75">
      <c r="E155" s="137"/>
      <c r="F155" s="137"/>
      <c r="G155" s="137"/>
      <c r="H155" s="137"/>
      <c r="I155" s="137"/>
      <c r="J155" s="137"/>
    </row>
    <row r="156" spans="5:10" s="97" customFormat="1" ht="15.75">
      <c r="E156" s="137"/>
      <c r="F156" s="137"/>
      <c r="G156" s="137"/>
      <c r="H156" s="137"/>
      <c r="I156" s="137"/>
      <c r="J156" s="137"/>
    </row>
    <row r="157" spans="5:10" s="97" customFormat="1" ht="15.75">
      <c r="E157" s="137"/>
      <c r="F157" s="137"/>
      <c r="G157" s="137"/>
      <c r="H157" s="137"/>
      <c r="I157" s="137"/>
      <c r="J157" s="137"/>
    </row>
    <row r="158" spans="5:10" s="97" customFormat="1" ht="15.75">
      <c r="E158" s="137"/>
      <c r="F158" s="137"/>
      <c r="G158" s="137"/>
      <c r="H158" s="137"/>
      <c r="I158" s="137"/>
      <c r="J158" s="137"/>
    </row>
    <row r="159" spans="5:10" s="97" customFormat="1" ht="15.75">
      <c r="E159" s="137"/>
      <c r="F159" s="137"/>
      <c r="G159" s="137"/>
      <c r="H159" s="137"/>
      <c r="I159" s="137"/>
      <c r="J159" s="137"/>
    </row>
    <row r="160" spans="5:10" s="97" customFormat="1" ht="15.75">
      <c r="E160" s="137"/>
      <c r="F160" s="137"/>
      <c r="G160" s="137"/>
      <c r="H160" s="137"/>
      <c r="I160" s="137"/>
      <c r="J160" s="137"/>
    </row>
    <row r="161" spans="5:10" s="97" customFormat="1" ht="15.75">
      <c r="E161" s="137"/>
      <c r="F161" s="137"/>
      <c r="G161" s="137"/>
      <c r="H161" s="137"/>
      <c r="I161" s="137"/>
      <c r="J161" s="137"/>
    </row>
    <row r="162" spans="5:10" s="97" customFormat="1" ht="15.75">
      <c r="E162" s="137"/>
      <c r="F162" s="137"/>
      <c r="G162" s="137"/>
      <c r="H162" s="137"/>
      <c r="I162" s="137"/>
      <c r="J162" s="137"/>
    </row>
    <row r="163" spans="5:10" s="97" customFormat="1" ht="15.75">
      <c r="E163" s="137"/>
      <c r="F163" s="137"/>
      <c r="G163" s="137"/>
      <c r="H163" s="137"/>
      <c r="I163" s="137"/>
      <c r="J163" s="137"/>
    </row>
    <row r="164" spans="5:10" s="97" customFormat="1" ht="15.75">
      <c r="E164" s="137"/>
      <c r="F164" s="137"/>
      <c r="G164" s="137"/>
      <c r="H164" s="137"/>
      <c r="I164" s="137"/>
      <c r="J164" s="137"/>
    </row>
    <row r="165" spans="5:10" s="97" customFormat="1" ht="15.75">
      <c r="E165" s="137"/>
      <c r="F165" s="137"/>
      <c r="G165" s="137"/>
      <c r="H165" s="137"/>
      <c r="I165" s="137"/>
      <c r="J165" s="137"/>
    </row>
    <row r="166" spans="5:10" s="97" customFormat="1" ht="15.75">
      <c r="E166" s="137"/>
      <c r="F166" s="137"/>
      <c r="G166" s="137"/>
      <c r="H166" s="137"/>
      <c r="I166" s="137"/>
      <c r="J166" s="137"/>
    </row>
    <row r="167" spans="5:10" s="97" customFormat="1" ht="15.75">
      <c r="E167" s="137"/>
      <c r="F167" s="137"/>
      <c r="G167" s="137"/>
      <c r="H167" s="137"/>
      <c r="I167" s="137"/>
      <c r="J167" s="137"/>
    </row>
    <row r="168" spans="5:10" s="97" customFormat="1" ht="15.75">
      <c r="E168" s="137"/>
      <c r="F168" s="137"/>
      <c r="G168" s="137"/>
      <c r="H168" s="137"/>
      <c r="I168" s="137"/>
      <c r="J168" s="137"/>
    </row>
    <row r="169" spans="5:10" s="97" customFormat="1" ht="15.75">
      <c r="E169" s="137"/>
      <c r="F169" s="137"/>
      <c r="G169" s="137"/>
      <c r="H169" s="137"/>
      <c r="I169" s="137"/>
      <c r="J169" s="137"/>
    </row>
    <row r="170" spans="5:10" s="97" customFormat="1" ht="15.75">
      <c r="E170" s="137"/>
      <c r="F170" s="137"/>
      <c r="G170" s="137"/>
      <c r="H170" s="137"/>
      <c r="I170" s="137"/>
      <c r="J170" s="137"/>
    </row>
    <row r="171" spans="5:10" s="97" customFormat="1" ht="15.75">
      <c r="E171" s="137"/>
      <c r="F171" s="137"/>
      <c r="G171" s="137"/>
      <c r="H171" s="137"/>
      <c r="I171" s="137"/>
      <c r="J171" s="137"/>
    </row>
    <row r="172" spans="5:10" s="97" customFormat="1" ht="15.75">
      <c r="E172" s="137"/>
      <c r="F172" s="137"/>
      <c r="G172" s="137"/>
      <c r="H172" s="137"/>
      <c r="I172" s="137"/>
      <c r="J172" s="137"/>
    </row>
    <row r="173" spans="5:10" s="97" customFormat="1" ht="15.75">
      <c r="E173" s="137"/>
      <c r="F173" s="137"/>
      <c r="G173" s="137"/>
      <c r="H173" s="137"/>
      <c r="I173" s="137"/>
      <c r="J173" s="137"/>
    </row>
    <row r="174" spans="5:10" s="97" customFormat="1" ht="15.75">
      <c r="E174" s="137"/>
      <c r="F174" s="137"/>
      <c r="G174" s="137"/>
      <c r="H174" s="137"/>
      <c r="I174" s="137"/>
      <c r="J174" s="137"/>
    </row>
    <row r="175" spans="5:10" s="97" customFormat="1" ht="15.75">
      <c r="E175" s="137"/>
      <c r="F175" s="137"/>
      <c r="G175" s="137"/>
      <c r="H175" s="137"/>
      <c r="I175" s="137"/>
      <c r="J175" s="137"/>
    </row>
    <row r="176" spans="5:10" s="97" customFormat="1" ht="15.75">
      <c r="E176" s="137"/>
      <c r="F176" s="137"/>
      <c r="G176" s="137"/>
      <c r="H176" s="137"/>
      <c r="I176" s="137"/>
      <c r="J176" s="137"/>
    </row>
    <row r="177" spans="5:10" s="97" customFormat="1" ht="15.75">
      <c r="E177" s="137"/>
      <c r="F177" s="137"/>
      <c r="G177" s="137"/>
      <c r="H177" s="137"/>
      <c r="I177" s="137"/>
      <c r="J177" s="137"/>
    </row>
    <row r="178" spans="5:10" s="97" customFormat="1" ht="15.75">
      <c r="E178" s="137"/>
      <c r="F178" s="137"/>
      <c r="G178" s="137"/>
      <c r="H178" s="137"/>
      <c r="I178" s="137"/>
      <c r="J178" s="137"/>
    </row>
    <row r="179" spans="5:10" s="97" customFormat="1" ht="15.75">
      <c r="E179" s="137"/>
      <c r="F179" s="137"/>
      <c r="G179" s="137"/>
      <c r="H179" s="137"/>
      <c r="I179" s="137"/>
      <c r="J179" s="137"/>
    </row>
    <row r="180" spans="5:10" s="97" customFormat="1" ht="15.75">
      <c r="E180" s="137"/>
      <c r="F180" s="137"/>
      <c r="G180" s="137"/>
      <c r="H180" s="137"/>
      <c r="I180" s="137"/>
      <c r="J180" s="137"/>
    </row>
    <row r="181" spans="5:10" s="97" customFormat="1" ht="15.75">
      <c r="E181" s="137"/>
      <c r="F181" s="137"/>
      <c r="G181" s="137"/>
      <c r="H181" s="137"/>
      <c r="I181" s="137"/>
      <c r="J181" s="137"/>
    </row>
    <row r="182" spans="5:10" s="97" customFormat="1" ht="15.75">
      <c r="E182" s="137"/>
      <c r="F182" s="137"/>
      <c r="G182" s="137"/>
      <c r="H182" s="137"/>
      <c r="I182" s="137"/>
      <c r="J182" s="137"/>
    </row>
    <row r="183" spans="5:10" s="97" customFormat="1" ht="15.75">
      <c r="E183" s="137"/>
      <c r="F183" s="137"/>
      <c r="G183" s="137"/>
      <c r="H183" s="137"/>
      <c r="I183" s="137"/>
      <c r="J183" s="137"/>
    </row>
    <row r="184" spans="5:10" s="97" customFormat="1" ht="15.75">
      <c r="E184" s="137"/>
      <c r="F184" s="137"/>
      <c r="G184" s="137"/>
      <c r="H184" s="137"/>
      <c r="I184" s="137"/>
      <c r="J184" s="137"/>
    </row>
    <row r="185" spans="5:10" s="97" customFormat="1" ht="15.75">
      <c r="E185" s="137"/>
      <c r="F185" s="137"/>
      <c r="G185" s="137"/>
      <c r="H185" s="137"/>
      <c r="I185" s="137"/>
      <c r="J185" s="137"/>
    </row>
    <row r="186" spans="5:10" s="97" customFormat="1" ht="15.75">
      <c r="E186" s="137"/>
      <c r="F186" s="137"/>
      <c r="G186" s="137"/>
      <c r="H186" s="137"/>
      <c r="I186" s="137"/>
      <c r="J186" s="137"/>
    </row>
    <row r="187" spans="5:10" s="97" customFormat="1" ht="15.75">
      <c r="E187" s="137"/>
      <c r="F187" s="137"/>
      <c r="G187" s="137"/>
      <c r="H187" s="137"/>
      <c r="I187" s="137"/>
      <c r="J187" s="137"/>
    </row>
    <row r="188" spans="5:10" s="97" customFormat="1" ht="15.75">
      <c r="E188" s="137"/>
      <c r="F188" s="137"/>
      <c r="G188" s="137"/>
      <c r="H188" s="137"/>
      <c r="I188" s="137"/>
      <c r="J188" s="137"/>
    </row>
    <row r="189" spans="5:10" s="97" customFormat="1" ht="15.75">
      <c r="E189" s="137"/>
      <c r="F189" s="137"/>
      <c r="G189" s="137"/>
      <c r="H189" s="137"/>
      <c r="I189" s="137"/>
      <c r="J189" s="137"/>
    </row>
    <row r="190" spans="5:10" s="97" customFormat="1" ht="15.75">
      <c r="E190" s="137"/>
      <c r="F190" s="137"/>
      <c r="G190" s="137"/>
      <c r="H190" s="137"/>
      <c r="I190" s="137"/>
      <c r="J190" s="137"/>
    </row>
    <row r="191" spans="5:10" s="97" customFormat="1" ht="15.75">
      <c r="E191" s="137"/>
      <c r="F191" s="137"/>
      <c r="G191" s="137"/>
      <c r="H191" s="137"/>
      <c r="I191" s="137"/>
      <c r="J191" s="137"/>
    </row>
    <row r="192" spans="5:10" s="97" customFormat="1" ht="15.75">
      <c r="E192" s="137"/>
      <c r="F192" s="137"/>
      <c r="G192" s="137"/>
      <c r="H192" s="137"/>
      <c r="I192" s="137"/>
      <c r="J192" s="137"/>
    </row>
    <row r="193" spans="5:10" s="97" customFormat="1" ht="15.75">
      <c r="E193" s="137"/>
      <c r="F193" s="137"/>
      <c r="G193" s="137"/>
      <c r="H193" s="137"/>
      <c r="I193" s="137"/>
      <c r="J193" s="137"/>
    </row>
    <row r="194" spans="5:10" s="97" customFormat="1" ht="15.75">
      <c r="E194" s="137"/>
      <c r="F194" s="137"/>
      <c r="G194" s="137"/>
      <c r="H194" s="137"/>
      <c r="I194" s="137"/>
      <c r="J194" s="137"/>
    </row>
    <row r="195" spans="5:10" s="97" customFormat="1" ht="15.75">
      <c r="E195" s="137"/>
      <c r="F195" s="137"/>
      <c r="G195" s="137"/>
      <c r="H195" s="137"/>
      <c r="I195" s="137"/>
      <c r="J195" s="137"/>
    </row>
    <row r="196" spans="5:10" s="97" customFormat="1" ht="15.75">
      <c r="E196" s="137"/>
      <c r="F196" s="137"/>
      <c r="G196" s="137"/>
      <c r="H196" s="137"/>
      <c r="I196" s="137"/>
      <c r="J196" s="137"/>
    </row>
    <row r="197" spans="5:10" s="97" customFormat="1" ht="15.75">
      <c r="E197" s="137"/>
      <c r="F197" s="137"/>
      <c r="G197" s="137"/>
      <c r="H197" s="137"/>
      <c r="I197" s="137"/>
      <c r="J197" s="137"/>
    </row>
    <row r="198" spans="5:10" s="97" customFormat="1" ht="15.75">
      <c r="E198" s="137"/>
      <c r="F198" s="137"/>
      <c r="G198" s="137"/>
      <c r="H198" s="137"/>
      <c r="I198" s="137"/>
      <c r="J198" s="137"/>
    </row>
    <row r="199" spans="5:10" s="97" customFormat="1" ht="15.75">
      <c r="E199" s="137"/>
      <c r="F199" s="137"/>
      <c r="G199" s="137"/>
      <c r="H199" s="137"/>
      <c r="I199" s="137"/>
      <c r="J199" s="137"/>
    </row>
    <row r="200" spans="5:10" s="97" customFormat="1" ht="15.75">
      <c r="E200" s="137"/>
      <c r="F200" s="137"/>
      <c r="G200" s="137"/>
      <c r="H200" s="137"/>
      <c r="I200" s="137"/>
      <c r="J200" s="137"/>
    </row>
    <row r="201" spans="5:10" s="97" customFormat="1" ht="15.75">
      <c r="E201" s="137"/>
      <c r="F201" s="137"/>
      <c r="G201" s="137"/>
      <c r="H201" s="137"/>
      <c r="I201" s="137"/>
      <c r="J201" s="137"/>
    </row>
    <row r="202" spans="5:10" s="97" customFormat="1" ht="15.75">
      <c r="E202" s="137"/>
      <c r="F202" s="137"/>
      <c r="G202" s="137"/>
      <c r="H202" s="137"/>
      <c r="I202" s="137"/>
      <c r="J202" s="137"/>
    </row>
    <row r="203" spans="5:10" s="97" customFormat="1" ht="15.75">
      <c r="E203" s="137"/>
      <c r="F203" s="137"/>
      <c r="G203" s="137"/>
      <c r="H203" s="137"/>
      <c r="I203" s="137"/>
      <c r="J203" s="137"/>
    </row>
    <row r="204" spans="5:10" s="97" customFormat="1" ht="15.75">
      <c r="E204" s="137"/>
      <c r="F204" s="137"/>
      <c r="G204" s="137"/>
      <c r="H204" s="137"/>
      <c r="I204" s="137"/>
      <c r="J204" s="137"/>
    </row>
    <row r="205" spans="5:10" s="97" customFormat="1" ht="15.75">
      <c r="E205" s="137"/>
      <c r="F205" s="137"/>
      <c r="G205" s="137"/>
      <c r="H205" s="137"/>
      <c r="I205" s="137"/>
      <c r="J205" s="137"/>
    </row>
    <row r="206" spans="5:10" s="97" customFormat="1" ht="15.75">
      <c r="E206" s="137"/>
      <c r="F206" s="137"/>
      <c r="G206" s="137"/>
      <c r="H206" s="137"/>
      <c r="I206" s="137"/>
      <c r="J206" s="137"/>
    </row>
    <row r="207" spans="5:10" s="97" customFormat="1" ht="15.75">
      <c r="E207" s="137"/>
      <c r="F207" s="137"/>
      <c r="G207" s="137"/>
      <c r="H207" s="137"/>
      <c r="I207" s="137"/>
      <c r="J207" s="137"/>
    </row>
    <row r="208" spans="5:10" s="97" customFormat="1" ht="15.75">
      <c r="E208" s="137"/>
      <c r="F208" s="137"/>
      <c r="G208" s="137"/>
      <c r="H208" s="137"/>
      <c r="I208" s="137"/>
      <c r="J208" s="137"/>
    </row>
    <row r="209" spans="5:10" s="97" customFormat="1" ht="15.75">
      <c r="E209" s="137"/>
      <c r="F209" s="137"/>
      <c r="G209" s="137"/>
      <c r="H209" s="137"/>
      <c r="I209" s="137"/>
      <c r="J209" s="137"/>
    </row>
    <row r="210" spans="5:10" s="97" customFormat="1" ht="15.75">
      <c r="E210" s="137"/>
      <c r="F210" s="137"/>
      <c r="G210" s="137"/>
      <c r="H210" s="137"/>
      <c r="I210" s="137"/>
      <c r="J210" s="137"/>
    </row>
    <row r="211" spans="5:10" s="97" customFormat="1" ht="15.75">
      <c r="E211" s="137"/>
      <c r="F211" s="137"/>
      <c r="G211" s="137"/>
      <c r="H211" s="137"/>
      <c r="I211" s="137"/>
      <c r="J211" s="137"/>
    </row>
    <row r="212" spans="5:10" s="97" customFormat="1" ht="15.75">
      <c r="E212" s="137"/>
      <c r="F212" s="137"/>
      <c r="G212" s="137"/>
      <c r="H212" s="137"/>
      <c r="I212" s="137"/>
      <c r="J212" s="137"/>
    </row>
    <row r="213" spans="5:10" s="97" customFormat="1" ht="15.75">
      <c r="E213" s="137"/>
      <c r="F213" s="137"/>
      <c r="G213" s="137"/>
      <c r="H213" s="137"/>
      <c r="I213" s="137"/>
      <c r="J213" s="137"/>
    </row>
    <row r="214" spans="5:10" s="97" customFormat="1" ht="15.75">
      <c r="E214" s="137"/>
      <c r="F214" s="137"/>
      <c r="G214" s="137"/>
      <c r="H214" s="137"/>
      <c r="I214" s="137"/>
      <c r="J214" s="137"/>
    </row>
    <row r="215" spans="5:10" s="97" customFormat="1" ht="15.75">
      <c r="E215" s="137"/>
      <c r="F215" s="137"/>
      <c r="G215" s="137"/>
      <c r="H215" s="137"/>
      <c r="I215" s="137"/>
      <c r="J215" s="137"/>
    </row>
    <row r="216" spans="5:10" s="97" customFormat="1" ht="15.75">
      <c r="E216" s="137"/>
      <c r="F216" s="137"/>
      <c r="G216" s="137"/>
      <c r="H216" s="137"/>
      <c r="I216" s="137"/>
      <c r="J216" s="137"/>
    </row>
    <row r="217" spans="5:10" s="97" customFormat="1" ht="15.75">
      <c r="E217" s="137"/>
      <c r="F217" s="137"/>
      <c r="G217" s="137"/>
      <c r="H217" s="137"/>
      <c r="I217" s="137"/>
      <c r="J217" s="137"/>
    </row>
    <row r="218" spans="5:10" s="97" customFormat="1" ht="15.75">
      <c r="E218" s="137"/>
      <c r="F218" s="137"/>
      <c r="G218" s="137"/>
      <c r="H218" s="137"/>
      <c r="I218" s="137"/>
      <c r="J218" s="137"/>
    </row>
    <row r="219" spans="5:10" s="97" customFormat="1" ht="15.75">
      <c r="E219" s="137"/>
      <c r="F219" s="137"/>
      <c r="G219" s="137"/>
      <c r="H219" s="137"/>
      <c r="I219" s="137"/>
      <c r="J219" s="137"/>
    </row>
    <row r="220" spans="5:10" s="97" customFormat="1" ht="15.75">
      <c r="E220" s="137"/>
      <c r="F220" s="137"/>
      <c r="G220" s="137"/>
      <c r="H220" s="137"/>
      <c r="I220" s="137"/>
      <c r="J220" s="137"/>
    </row>
    <row r="221" spans="5:10" s="97" customFormat="1" ht="15.75">
      <c r="E221" s="137"/>
      <c r="F221" s="137"/>
      <c r="G221" s="137"/>
      <c r="H221" s="137"/>
      <c r="I221" s="137"/>
      <c r="J221" s="137"/>
    </row>
    <row r="222" spans="5:10" s="97" customFormat="1" ht="15.75">
      <c r="E222" s="137"/>
      <c r="F222" s="137"/>
      <c r="G222" s="137"/>
      <c r="H222" s="137"/>
      <c r="I222" s="137"/>
      <c r="J222" s="137"/>
    </row>
    <row r="223" spans="5:10" s="97" customFormat="1" ht="15.75">
      <c r="E223" s="137"/>
      <c r="F223" s="137"/>
      <c r="G223" s="137"/>
      <c r="H223" s="137"/>
      <c r="I223" s="137"/>
      <c r="J223" s="137"/>
    </row>
    <row r="224" spans="5:10" s="97" customFormat="1" ht="15.75">
      <c r="E224" s="137"/>
      <c r="F224" s="137"/>
      <c r="G224" s="137"/>
      <c r="H224" s="137"/>
      <c r="I224" s="137"/>
      <c r="J224" s="137"/>
    </row>
    <row r="225" spans="5:10" s="97" customFormat="1" ht="15.75">
      <c r="E225" s="137"/>
      <c r="F225" s="137"/>
      <c r="G225" s="137"/>
      <c r="H225" s="137"/>
      <c r="I225" s="137"/>
      <c r="J225" s="137"/>
    </row>
    <row r="226" spans="5:10" s="97" customFormat="1" ht="15.75">
      <c r="E226" s="137"/>
      <c r="F226" s="137"/>
      <c r="G226" s="137"/>
      <c r="H226" s="137"/>
      <c r="I226" s="137"/>
      <c r="J226" s="137"/>
    </row>
    <row r="227" spans="5:10" s="97" customFormat="1" ht="15.75">
      <c r="E227" s="137"/>
      <c r="F227" s="137"/>
      <c r="G227" s="137"/>
      <c r="H227" s="137"/>
      <c r="I227" s="137"/>
      <c r="J227" s="137"/>
    </row>
    <row r="228" spans="5:10" s="97" customFormat="1" ht="15.75">
      <c r="E228" s="137"/>
      <c r="F228" s="137"/>
      <c r="G228" s="137"/>
      <c r="H228" s="137"/>
      <c r="I228" s="137"/>
      <c r="J228" s="137"/>
    </row>
    <row r="229" spans="5:10" s="97" customFormat="1" ht="15.75">
      <c r="E229" s="137"/>
      <c r="F229" s="137"/>
      <c r="G229" s="137"/>
      <c r="H229" s="137"/>
      <c r="I229" s="137"/>
      <c r="J229" s="137"/>
    </row>
    <row r="230" spans="5:10" s="97" customFormat="1" ht="15.75">
      <c r="E230" s="137"/>
      <c r="F230" s="137"/>
      <c r="G230" s="137"/>
      <c r="H230" s="137"/>
      <c r="I230" s="137"/>
      <c r="J230" s="137"/>
    </row>
    <row r="231" spans="5:10" s="97" customFormat="1" ht="15.75">
      <c r="E231" s="137"/>
      <c r="F231" s="137"/>
      <c r="G231" s="137"/>
      <c r="H231" s="137"/>
      <c r="I231" s="137"/>
      <c r="J231" s="137"/>
    </row>
    <row r="232" spans="5:10" s="97" customFormat="1" ht="15.75">
      <c r="E232" s="137"/>
      <c r="F232" s="137"/>
      <c r="G232" s="137"/>
      <c r="H232" s="137"/>
      <c r="I232" s="137"/>
      <c r="J232" s="137"/>
    </row>
    <row r="233" spans="5:10" s="97" customFormat="1" ht="15.75">
      <c r="E233" s="137"/>
      <c r="F233" s="137"/>
      <c r="G233" s="137"/>
      <c r="H233" s="137"/>
      <c r="I233" s="137"/>
      <c r="J233" s="137"/>
    </row>
    <row r="234" spans="5:10" s="97" customFormat="1" ht="15.75">
      <c r="E234" s="137"/>
      <c r="F234" s="137"/>
      <c r="G234" s="137"/>
      <c r="H234" s="137"/>
      <c r="I234" s="137"/>
      <c r="J234" s="137"/>
    </row>
    <row r="235" spans="5:10" s="97" customFormat="1" ht="15.75">
      <c r="E235" s="137"/>
      <c r="F235" s="137"/>
      <c r="G235" s="137"/>
      <c r="H235" s="137"/>
      <c r="I235" s="137"/>
      <c r="J235" s="137"/>
    </row>
    <row r="236" spans="5:10" s="97" customFormat="1" ht="15.75">
      <c r="E236" s="137"/>
      <c r="F236" s="137"/>
      <c r="G236" s="137"/>
      <c r="H236" s="137"/>
      <c r="I236" s="137"/>
      <c r="J236" s="137"/>
    </row>
    <row r="237" spans="5:10" s="97" customFormat="1" ht="15.75">
      <c r="E237" s="137"/>
      <c r="F237" s="137"/>
      <c r="G237" s="137"/>
      <c r="H237" s="137"/>
      <c r="I237" s="137"/>
      <c r="J237" s="137"/>
    </row>
    <row r="238" spans="5:10" s="97" customFormat="1" ht="15.75">
      <c r="E238" s="137"/>
      <c r="F238" s="137"/>
      <c r="G238" s="137"/>
      <c r="H238" s="137"/>
      <c r="I238" s="137"/>
      <c r="J238" s="137"/>
    </row>
    <row r="239" spans="5:10" s="97" customFormat="1" ht="15.75">
      <c r="E239" s="137"/>
      <c r="F239" s="137"/>
      <c r="G239" s="137"/>
      <c r="H239" s="137"/>
      <c r="I239" s="137"/>
      <c r="J239" s="137"/>
    </row>
    <row r="240" spans="5:10" s="97" customFormat="1" ht="15.75">
      <c r="E240" s="137"/>
      <c r="F240" s="137"/>
      <c r="G240" s="137"/>
      <c r="H240" s="137"/>
      <c r="I240" s="137"/>
      <c r="J240" s="137"/>
    </row>
    <row r="241" spans="5:10" s="97" customFormat="1" ht="15.75">
      <c r="E241" s="137"/>
      <c r="F241" s="137"/>
      <c r="G241" s="137"/>
      <c r="H241" s="137"/>
      <c r="I241" s="137"/>
      <c r="J241" s="137"/>
    </row>
    <row r="242" spans="5:10" s="97" customFormat="1" ht="15.75">
      <c r="E242" s="137"/>
      <c r="F242" s="137"/>
      <c r="G242" s="137"/>
      <c r="H242" s="137"/>
      <c r="I242" s="137"/>
      <c r="J242" s="137"/>
    </row>
    <row r="243" spans="5:10" s="97" customFormat="1" ht="15.75">
      <c r="E243" s="137"/>
      <c r="F243" s="137"/>
      <c r="G243" s="137"/>
      <c r="H243" s="137"/>
      <c r="I243" s="137"/>
      <c r="J243" s="137"/>
    </row>
    <row r="244" spans="5:10" s="97" customFormat="1" ht="15.75">
      <c r="E244" s="137"/>
      <c r="F244" s="137"/>
      <c r="G244" s="137"/>
      <c r="H244" s="137"/>
      <c r="I244" s="137"/>
      <c r="J244" s="137"/>
    </row>
    <row r="245" spans="5:10" s="97" customFormat="1" ht="15.75">
      <c r="E245" s="137"/>
      <c r="F245" s="137"/>
      <c r="G245" s="137"/>
      <c r="H245" s="137"/>
      <c r="I245" s="137"/>
      <c r="J245" s="137"/>
    </row>
    <row r="246" spans="5:10" s="97" customFormat="1" ht="15.75">
      <c r="E246" s="137"/>
      <c r="F246" s="137"/>
      <c r="G246" s="137"/>
      <c r="H246" s="137"/>
      <c r="I246" s="137"/>
      <c r="J246" s="137"/>
    </row>
    <row r="247" spans="5:10" s="97" customFormat="1" ht="15.75">
      <c r="E247" s="137"/>
      <c r="F247" s="137"/>
      <c r="G247" s="137"/>
      <c r="H247" s="137"/>
      <c r="I247" s="137"/>
      <c r="J247" s="137"/>
    </row>
    <row r="248" spans="5:10" s="97" customFormat="1" ht="15.75">
      <c r="E248" s="137"/>
      <c r="F248" s="137"/>
      <c r="G248" s="137"/>
      <c r="H248" s="137"/>
      <c r="I248" s="137"/>
      <c r="J248" s="137"/>
    </row>
    <row r="249" spans="5:10" s="97" customFormat="1" ht="15.75">
      <c r="E249" s="137"/>
      <c r="F249" s="137"/>
      <c r="G249" s="137"/>
      <c r="H249" s="137"/>
      <c r="I249" s="137"/>
      <c r="J249" s="137"/>
    </row>
    <row r="250" spans="5:10" s="97" customFormat="1" ht="15.75">
      <c r="E250" s="137"/>
      <c r="F250" s="137"/>
      <c r="G250" s="137"/>
      <c r="H250" s="137"/>
      <c r="I250" s="137"/>
      <c r="J250" s="137"/>
    </row>
    <row r="251" spans="5:10" s="97" customFormat="1" ht="15.75">
      <c r="E251" s="137"/>
      <c r="F251" s="137"/>
      <c r="G251" s="137"/>
      <c r="H251" s="137"/>
      <c r="I251" s="137"/>
      <c r="J251" s="137"/>
    </row>
    <row r="252" spans="5:10" s="97" customFormat="1" ht="15.75">
      <c r="E252" s="137"/>
      <c r="F252" s="137"/>
      <c r="G252" s="137"/>
      <c r="H252" s="137"/>
      <c r="I252" s="137"/>
      <c r="J252" s="137"/>
    </row>
    <row r="253" spans="5:10" s="97" customFormat="1" ht="15.75">
      <c r="E253" s="137"/>
      <c r="F253" s="137"/>
      <c r="G253" s="137"/>
      <c r="H253" s="137"/>
      <c r="I253" s="137"/>
      <c r="J253" s="137"/>
    </row>
    <row r="254" spans="5:10" s="97" customFormat="1" ht="15.75">
      <c r="E254" s="137"/>
      <c r="F254" s="137"/>
      <c r="G254" s="137"/>
      <c r="H254" s="137"/>
      <c r="I254" s="137"/>
      <c r="J254" s="137"/>
    </row>
    <row r="255" spans="5:10" s="97" customFormat="1" ht="15.75">
      <c r="E255" s="137"/>
      <c r="F255" s="137"/>
      <c r="G255" s="137"/>
      <c r="H255" s="137"/>
      <c r="I255" s="137"/>
      <c r="J255" s="137"/>
    </row>
    <row r="256" spans="5:10" s="97" customFormat="1" ht="15.75">
      <c r="E256" s="137"/>
      <c r="F256" s="137"/>
      <c r="G256" s="137"/>
      <c r="H256" s="137"/>
      <c r="I256" s="137"/>
      <c r="J256" s="137"/>
    </row>
    <row r="257" spans="5:10" s="97" customFormat="1" ht="15.75">
      <c r="E257" s="137"/>
      <c r="F257" s="137"/>
      <c r="G257" s="137"/>
      <c r="H257" s="137"/>
      <c r="I257" s="137"/>
      <c r="J257" s="137"/>
    </row>
    <row r="258" spans="5:10" s="97" customFormat="1" ht="15.75">
      <c r="E258" s="137"/>
      <c r="F258" s="137"/>
      <c r="G258" s="137"/>
      <c r="H258" s="137"/>
      <c r="I258" s="137"/>
      <c r="J258" s="137"/>
    </row>
    <row r="259" spans="5:10" s="97" customFormat="1" ht="15.75">
      <c r="E259" s="137"/>
      <c r="F259" s="137"/>
      <c r="G259" s="137"/>
      <c r="H259" s="137"/>
      <c r="I259" s="137"/>
      <c r="J259" s="137"/>
    </row>
    <row r="260" spans="5:10" s="97" customFormat="1" ht="15.75">
      <c r="E260" s="137"/>
      <c r="F260" s="137"/>
      <c r="G260" s="137"/>
      <c r="H260" s="137"/>
      <c r="I260" s="137"/>
      <c r="J260" s="137"/>
    </row>
    <row r="261" spans="5:10" s="97" customFormat="1" ht="15.75">
      <c r="E261" s="137"/>
      <c r="F261" s="137"/>
      <c r="G261" s="137"/>
      <c r="H261" s="137"/>
      <c r="I261" s="137"/>
      <c r="J261" s="137"/>
    </row>
    <row r="262" spans="5:10" s="97" customFormat="1" ht="15.75">
      <c r="E262" s="137"/>
      <c r="F262" s="137"/>
      <c r="G262" s="137"/>
      <c r="H262" s="137"/>
      <c r="I262" s="137"/>
      <c r="J262" s="137"/>
    </row>
    <row r="263" spans="5:10" s="97" customFormat="1" ht="15.75">
      <c r="E263" s="137"/>
      <c r="F263" s="137"/>
      <c r="G263" s="137"/>
      <c r="H263" s="137"/>
      <c r="I263" s="137"/>
      <c r="J263" s="137"/>
    </row>
    <row r="264" spans="5:10" s="97" customFormat="1" ht="15.75">
      <c r="E264" s="137"/>
      <c r="F264" s="137"/>
      <c r="G264" s="137"/>
      <c r="H264" s="137"/>
      <c r="I264" s="137"/>
      <c r="J264" s="137"/>
    </row>
    <row r="265" spans="5:10" s="97" customFormat="1" ht="15.75">
      <c r="E265" s="137"/>
      <c r="F265" s="137"/>
      <c r="G265" s="137"/>
      <c r="H265" s="137"/>
      <c r="I265" s="137"/>
      <c r="J265" s="137"/>
    </row>
    <row r="266" spans="5:10" s="97" customFormat="1" ht="15.75">
      <c r="E266" s="137"/>
      <c r="F266" s="137"/>
      <c r="G266" s="137"/>
      <c r="H266" s="137"/>
      <c r="I266" s="137"/>
      <c r="J266" s="137"/>
    </row>
    <row r="267" spans="5:10" s="97" customFormat="1" ht="15.75">
      <c r="E267" s="137"/>
      <c r="F267" s="137"/>
      <c r="G267" s="137"/>
      <c r="H267" s="137"/>
      <c r="I267" s="137"/>
      <c r="J267" s="137"/>
    </row>
    <row r="268" spans="5:10" s="97" customFormat="1" ht="15.75">
      <c r="E268" s="137"/>
      <c r="F268" s="137"/>
      <c r="G268" s="137"/>
      <c r="H268" s="137"/>
      <c r="I268" s="137"/>
      <c r="J268" s="137"/>
    </row>
    <row r="269" spans="5:10" s="97" customFormat="1" ht="15.75">
      <c r="E269" s="137"/>
      <c r="F269" s="137"/>
      <c r="G269" s="137"/>
      <c r="H269" s="137"/>
      <c r="I269" s="137"/>
      <c r="J269" s="137"/>
    </row>
    <row r="270" spans="5:10" s="97" customFormat="1" ht="15.75">
      <c r="E270" s="137"/>
      <c r="F270" s="137"/>
      <c r="G270" s="137"/>
      <c r="H270" s="137"/>
      <c r="I270" s="137"/>
      <c r="J270" s="137"/>
    </row>
    <row r="271" spans="5:10" s="97" customFormat="1" ht="15.75">
      <c r="E271" s="137"/>
      <c r="F271" s="137"/>
      <c r="G271" s="137"/>
      <c r="H271" s="137"/>
      <c r="I271" s="137"/>
      <c r="J271" s="137"/>
    </row>
    <row r="272" spans="5:10" s="97" customFormat="1" ht="15.75">
      <c r="E272" s="137"/>
      <c r="F272" s="137"/>
      <c r="G272" s="137"/>
      <c r="H272" s="137"/>
      <c r="I272" s="137"/>
      <c r="J272" s="137"/>
    </row>
    <row r="273" spans="5:10" s="97" customFormat="1" ht="15.75">
      <c r="E273" s="137"/>
      <c r="F273" s="137"/>
      <c r="G273" s="137"/>
      <c r="H273" s="137"/>
      <c r="I273" s="137"/>
      <c r="J273" s="137"/>
    </row>
    <row r="274" spans="5:10" s="97" customFormat="1" ht="15.75">
      <c r="E274" s="137"/>
      <c r="F274" s="137"/>
      <c r="G274" s="137"/>
      <c r="H274" s="137"/>
      <c r="I274" s="137"/>
      <c r="J274" s="137"/>
    </row>
    <row r="275" spans="5:10" s="97" customFormat="1" ht="15.75">
      <c r="E275" s="137"/>
      <c r="F275" s="137"/>
      <c r="G275" s="137"/>
      <c r="H275" s="137"/>
      <c r="I275" s="137"/>
      <c r="J275" s="137"/>
    </row>
    <row r="276" spans="5:10" s="97" customFormat="1" ht="15.75">
      <c r="E276" s="137"/>
      <c r="F276" s="137"/>
      <c r="G276" s="137"/>
      <c r="H276" s="137"/>
      <c r="I276" s="137"/>
      <c r="J276" s="137"/>
    </row>
    <row r="277" spans="5:10" s="97" customFormat="1" ht="15.75">
      <c r="E277" s="137"/>
      <c r="F277" s="137"/>
      <c r="G277" s="137"/>
      <c r="H277" s="137"/>
      <c r="I277" s="137"/>
      <c r="J277" s="137"/>
    </row>
    <row r="278" spans="5:10" s="97" customFormat="1" ht="15.75">
      <c r="E278" s="137"/>
      <c r="F278" s="137"/>
      <c r="G278" s="137"/>
      <c r="H278" s="137"/>
      <c r="I278" s="137"/>
      <c r="J278" s="137"/>
    </row>
    <row r="279" spans="5:10" s="97" customFormat="1" ht="15.75">
      <c r="E279" s="137"/>
      <c r="F279" s="137"/>
      <c r="G279" s="137"/>
      <c r="H279" s="137"/>
      <c r="I279" s="137"/>
      <c r="J279" s="137"/>
    </row>
    <row r="280" spans="5:10" s="97" customFormat="1" ht="15.75">
      <c r="E280" s="137"/>
      <c r="F280" s="137"/>
      <c r="G280" s="137"/>
      <c r="H280" s="137"/>
      <c r="I280" s="137"/>
      <c r="J280" s="137"/>
    </row>
    <row r="281" spans="5:10" s="97" customFormat="1" ht="15.75">
      <c r="E281" s="137"/>
      <c r="F281" s="137"/>
      <c r="G281" s="137"/>
      <c r="H281" s="137"/>
      <c r="I281" s="137"/>
      <c r="J281" s="137"/>
    </row>
    <row r="282" spans="5:10" s="97" customFormat="1" ht="15.75">
      <c r="E282" s="137"/>
      <c r="F282" s="137"/>
      <c r="G282" s="137"/>
      <c r="H282" s="137"/>
      <c r="I282" s="137"/>
      <c r="J282" s="137"/>
    </row>
    <row r="283" spans="5:10" s="97" customFormat="1" ht="15.75">
      <c r="E283" s="137"/>
      <c r="F283" s="137"/>
      <c r="G283" s="137"/>
      <c r="H283" s="137"/>
      <c r="I283" s="137"/>
      <c r="J283" s="137"/>
    </row>
    <row r="284" spans="5:10" s="97" customFormat="1" ht="15.75">
      <c r="E284" s="137"/>
      <c r="F284" s="137"/>
      <c r="G284" s="137"/>
      <c r="H284" s="137"/>
      <c r="I284" s="137"/>
      <c r="J284" s="137"/>
    </row>
    <row r="285" spans="5:10" s="97" customFormat="1" ht="15.75">
      <c r="E285" s="137"/>
      <c r="F285" s="137"/>
      <c r="G285" s="137"/>
      <c r="H285" s="137"/>
      <c r="I285" s="137"/>
      <c r="J285" s="137"/>
    </row>
    <row r="286" spans="5:10" s="97" customFormat="1" ht="15.75">
      <c r="E286" s="137"/>
      <c r="F286" s="137"/>
      <c r="G286" s="137"/>
      <c r="H286" s="137"/>
      <c r="I286" s="137"/>
      <c r="J286" s="137"/>
    </row>
    <row r="287" spans="5:10" s="97" customFormat="1" ht="15.75">
      <c r="E287" s="137"/>
      <c r="F287" s="137"/>
      <c r="G287" s="137"/>
      <c r="H287" s="137"/>
      <c r="I287" s="137"/>
      <c r="J287" s="137"/>
    </row>
    <row r="288" spans="5:10" ht="12.75">
      <c r="E288" s="138"/>
      <c r="F288" s="138"/>
      <c r="G288" s="138"/>
      <c r="H288" s="138"/>
      <c r="I288" s="138"/>
      <c r="J288" s="138"/>
    </row>
    <row r="289" spans="5:10" ht="12.75">
      <c r="E289" s="138"/>
      <c r="F289" s="138"/>
      <c r="G289" s="138"/>
      <c r="H289" s="138"/>
      <c r="I289" s="138"/>
      <c r="J289" s="138"/>
    </row>
    <row r="290" spans="5:10" ht="12.75">
      <c r="E290" s="138"/>
      <c r="F290" s="138"/>
      <c r="G290" s="138"/>
      <c r="H290" s="138"/>
      <c r="I290" s="138"/>
      <c r="J290" s="138"/>
    </row>
    <row r="291" spans="5:10" ht="12.75">
      <c r="E291" s="138"/>
      <c r="F291" s="138"/>
      <c r="G291" s="138"/>
      <c r="H291" s="138"/>
      <c r="I291" s="138"/>
      <c r="J291" s="138"/>
    </row>
    <row r="292" spans="5:10" ht="12.75">
      <c r="E292" s="138"/>
      <c r="F292" s="138"/>
      <c r="G292" s="138"/>
      <c r="H292" s="138"/>
      <c r="I292" s="138"/>
      <c r="J292" s="138"/>
    </row>
    <row r="293" spans="5:10" ht="12.75">
      <c r="E293" s="138"/>
      <c r="F293" s="138"/>
      <c r="G293" s="138"/>
      <c r="H293" s="138"/>
      <c r="I293" s="138"/>
      <c r="J293" s="138"/>
    </row>
    <row r="294" spans="5:10" ht="12.75">
      <c r="E294" s="138"/>
      <c r="F294" s="138"/>
      <c r="G294" s="138"/>
      <c r="H294" s="138"/>
      <c r="I294" s="138"/>
      <c r="J294" s="138"/>
    </row>
    <row r="295" spans="5:10" ht="12.75">
      <c r="E295" s="138"/>
      <c r="F295" s="138"/>
      <c r="G295" s="138"/>
      <c r="H295" s="138"/>
      <c r="I295" s="138"/>
      <c r="J295" s="138"/>
    </row>
    <row r="296" spans="5:10" ht="12.75">
      <c r="E296" s="138"/>
      <c r="F296" s="138"/>
      <c r="G296" s="138"/>
      <c r="H296" s="138"/>
      <c r="I296" s="138"/>
      <c r="J296" s="138"/>
    </row>
    <row r="297" spans="5:10" ht="12.75">
      <c r="E297" s="138"/>
      <c r="F297" s="138"/>
      <c r="G297" s="138"/>
      <c r="H297" s="138"/>
      <c r="I297" s="138"/>
      <c r="J297" s="138"/>
    </row>
    <row r="298" spans="5:10" ht="12.75">
      <c r="E298" s="138"/>
      <c r="F298" s="138"/>
      <c r="G298" s="138"/>
      <c r="H298" s="138"/>
      <c r="I298" s="138"/>
      <c r="J298" s="138"/>
    </row>
    <row r="299" spans="5:10" ht="12.75">
      <c r="E299" s="138"/>
      <c r="F299" s="138"/>
      <c r="G299" s="138"/>
      <c r="H299" s="138"/>
      <c r="I299" s="138"/>
      <c r="J299" s="138"/>
    </row>
    <row r="300" spans="5:10" ht="12.75">
      <c r="E300" s="138"/>
      <c r="F300" s="138"/>
      <c r="G300" s="138"/>
      <c r="H300" s="138"/>
      <c r="I300" s="138"/>
      <c r="J300" s="138"/>
    </row>
    <row r="301" spans="5:10" ht="12.75">
      <c r="E301" s="138"/>
      <c r="F301" s="138"/>
      <c r="G301" s="138"/>
      <c r="H301" s="138"/>
      <c r="I301" s="138"/>
      <c r="J301" s="138"/>
    </row>
    <row r="302" spans="5:10" ht="12.75">
      <c r="E302" s="138"/>
      <c r="F302" s="138"/>
      <c r="G302" s="138"/>
      <c r="H302" s="138"/>
      <c r="I302" s="138"/>
      <c r="J302" s="138"/>
    </row>
    <row r="303" spans="5:10" ht="12.75">
      <c r="E303" s="138"/>
      <c r="F303" s="138"/>
      <c r="G303" s="138"/>
      <c r="H303" s="138"/>
      <c r="I303" s="138"/>
      <c r="J303" s="138"/>
    </row>
    <row r="304" spans="5:10" ht="12.75">
      <c r="E304" s="138"/>
      <c r="F304" s="138"/>
      <c r="G304" s="138"/>
      <c r="H304" s="138"/>
      <c r="I304" s="138"/>
      <c r="J304" s="138"/>
    </row>
    <row r="305" spans="5:10" ht="12.75">
      <c r="E305" s="138"/>
      <c r="F305" s="138"/>
      <c r="G305" s="138"/>
      <c r="H305" s="138"/>
      <c r="I305" s="138"/>
      <c r="J305" s="138"/>
    </row>
    <row r="306" spans="5:10" ht="12.75">
      <c r="E306" s="138"/>
      <c r="F306" s="138"/>
      <c r="G306" s="138"/>
      <c r="H306" s="138"/>
      <c r="I306" s="138"/>
      <c r="J306" s="138"/>
    </row>
    <row r="307" spans="5:10" ht="12.75">
      <c r="E307" s="138"/>
      <c r="F307" s="138"/>
      <c r="G307" s="138"/>
      <c r="H307" s="138"/>
      <c r="I307" s="138"/>
      <c r="J307" s="138"/>
    </row>
    <row r="308" spans="5:10" ht="12.75">
      <c r="E308" s="138"/>
      <c r="F308" s="138"/>
      <c r="G308" s="138"/>
      <c r="H308" s="138"/>
      <c r="I308" s="138"/>
      <c r="J308" s="138"/>
    </row>
    <row r="309" spans="5:10" ht="12.75">
      <c r="E309" s="138"/>
      <c r="F309" s="138"/>
      <c r="G309" s="138"/>
      <c r="H309" s="138"/>
      <c r="I309" s="138"/>
      <c r="J309" s="138"/>
    </row>
    <row r="310" spans="5:10" ht="12.75">
      <c r="E310" s="138"/>
      <c r="F310" s="138"/>
      <c r="G310" s="138"/>
      <c r="H310" s="138"/>
      <c r="I310" s="138"/>
      <c r="J310" s="138"/>
    </row>
    <row r="311" spans="5:10" ht="12.75">
      <c r="E311" s="138"/>
      <c r="F311" s="138"/>
      <c r="G311" s="138"/>
      <c r="H311" s="138"/>
      <c r="I311" s="138"/>
      <c r="J311" s="138"/>
    </row>
    <row r="312" spans="5:10" ht="12.75">
      <c r="E312" s="138"/>
      <c r="F312" s="138"/>
      <c r="G312" s="138"/>
      <c r="H312" s="138"/>
      <c r="I312" s="138"/>
      <c r="J312" s="138"/>
    </row>
    <row r="313" spans="5:10" ht="12.75">
      <c r="E313" s="138"/>
      <c r="F313" s="138"/>
      <c r="G313" s="138"/>
      <c r="H313" s="138"/>
      <c r="I313" s="138"/>
      <c r="J313" s="138"/>
    </row>
    <row r="314" spans="5:10" ht="12.75">
      <c r="E314" s="138"/>
      <c r="F314" s="138"/>
      <c r="G314" s="138"/>
      <c r="H314" s="138"/>
      <c r="I314" s="138"/>
      <c r="J314" s="138"/>
    </row>
    <row r="315" spans="5:10" ht="12.75">
      <c r="E315" s="138"/>
      <c r="F315" s="138"/>
      <c r="G315" s="138"/>
      <c r="H315" s="138"/>
      <c r="I315" s="138"/>
      <c r="J315" s="138"/>
    </row>
    <row r="316" spans="5:10" ht="12.75">
      <c r="E316" s="138"/>
      <c r="F316" s="138"/>
      <c r="G316" s="138"/>
      <c r="H316" s="138"/>
      <c r="I316" s="138"/>
      <c r="J316" s="138"/>
    </row>
    <row r="317" spans="5:10" ht="12.75">
      <c r="E317" s="138"/>
      <c r="F317" s="138"/>
      <c r="G317" s="138"/>
      <c r="H317" s="138"/>
      <c r="I317" s="138"/>
      <c r="J317" s="138"/>
    </row>
    <row r="318" spans="5:10" ht="12.75">
      <c r="E318" s="138"/>
      <c r="F318" s="138"/>
      <c r="G318" s="138"/>
      <c r="H318" s="138"/>
      <c r="I318" s="138"/>
      <c r="J318" s="138"/>
    </row>
    <row r="319" spans="5:10" ht="12.75">
      <c r="E319" s="138"/>
      <c r="F319" s="138"/>
      <c r="G319" s="138"/>
      <c r="H319" s="138"/>
      <c r="I319" s="138"/>
      <c r="J319" s="138"/>
    </row>
    <row r="320" spans="5:10" ht="12.75">
      <c r="E320" s="138"/>
      <c r="F320" s="138"/>
      <c r="G320" s="138"/>
      <c r="H320" s="138"/>
      <c r="I320" s="138"/>
      <c r="J320" s="138"/>
    </row>
    <row r="321" spans="5:10" ht="12.75">
      <c r="E321" s="138"/>
      <c r="F321" s="138"/>
      <c r="G321" s="138"/>
      <c r="H321" s="138"/>
      <c r="I321" s="138"/>
      <c r="J321" s="138"/>
    </row>
    <row r="322" spans="5:10" ht="12.75">
      <c r="E322" s="138"/>
      <c r="F322" s="138"/>
      <c r="G322" s="138"/>
      <c r="H322" s="138"/>
      <c r="I322" s="138"/>
      <c r="J322" s="138"/>
    </row>
    <row r="323" spans="5:10" ht="12.75">
      <c r="E323" s="138"/>
      <c r="F323" s="138"/>
      <c r="G323" s="138"/>
      <c r="H323" s="138"/>
      <c r="I323" s="138"/>
      <c r="J323" s="138"/>
    </row>
    <row r="324" spans="5:10" ht="12.75">
      <c r="E324" s="138"/>
      <c r="F324" s="138"/>
      <c r="G324" s="138"/>
      <c r="H324" s="138"/>
      <c r="I324" s="138"/>
      <c r="J324" s="138"/>
    </row>
    <row r="325" spans="5:10" ht="12.75">
      <c r="E325" s="138"/>
      <c r="F325" s="138"/>
      <c r="G325" s="138"/>
      <c r="H325" s="138"/>
      <c r="I325" s="138"/>
      <c r="J325" s="138"/>
    </row>
    <row r="326" spans="5:10" ht="12.75">
      <c r="E326" s="138"/>
      <c r="F326" s="138"/>
      <c r="G326" s="138"/>
      <c r="H326" s="138"/>
      <c r="I326" s="138"/>
      <c r="J326" s="138"/>
    </row>
    <row r="327" spans="5:10" ht="12.75">
      <c r="E327" s="138"/>
      <c r="F327" s="138"/>
      <c r="G327" s="138"/>
      <c r="H327" s="138"/>
      <c r="I327" s="138"/>
      <c r="J327" s="138"/>
    </row>
    <row r="328" spans="5:10" ht="12.75">
      <c r="E328" s="138"/>
      <c r="F328" s="138"/>
      <c r="G328" s="138"/>
      <c r="H328" s="138"/>
      <c r="I328" s="138"/>
      <c r="J328" s="138"/>
    </row>
    <row r="329" spans="5:10" ht="12.75">
      <c r="E329" s="138"/>
      <c r="F329" s="138"/>
      <c r="G329" s="138"/>
      <c r="H329" s="138"/>
      <c r="I329" s="138"/>
      <c r="J329" s="138"/>
    </row>
    <row r="330" spans="5:10" ht="12.75">
      <c r="E330" s="138"/>
      <c r="F330" s="138"/>
      <c r="G330" s="138"/>
      <c r="H330" s="138"/>
      <c r="I330" s="138"/>
      <c r="J330" s="138"/>
    </row>
    <row r="331" spans="5:10" ht="12.75">
      <c r="E331" s="138"/>
      <c r="F331" s="138"/>
      <c r="G331" s="138"/>
      <c r="H331" s="138"/>
      <c r="I331" s="138"/>
      <c r="J331" s="138"/>
    </row>
    <row r="332" spans="5:10" ht="12.75">
      <c r="E332" s="138"/>
      <c r="F332" s="138"/>
      <c r="G332" s="138"/>
      <c r="H332" s="138"/>
      <c r="I332" s="138"/>
      <c r="J332" s="138"/>
    </row>
    <row r="333" spans="5:10" ht="12.75">
      <c r="E333" s="138"/>
      <c r="F333" s="138"/>
      <c r="G333" s="138"/>
      <c r="H333" s="138"/>
      <c r="I333" s="138"/>
      <c r="J333" s="138"/>
    </row>
    <row r="334" spans="5:10" ht="12.75">
      <c r="E334" s="138"/>
      <c r="F334" s="138"/>
      <c r="G334" s="138"/>
      <c r="H334" s="138"/>
      <c r="I334" s="138"/>
      <c r="J334" s="138"/>
    </row>
    <row r="335" spans="5:10" ht="12.75">
      <c r="E335" s="138"/>
      <c r="F335" s="138"/>
      <c r="G335" s="138"/>
      <c r="H335" s="138"/>
      <c r="I335" s="138"/>
      <c r="J335" s="138"/>
    </row>
    <row r="336" spans="5:10" ht="12.75">
      <c r="E336" s="138"/>
      <c r="F336" s="138"/>
      <c r="G336" s="138"/>
      <c r="H336" s="138"/>
      <c r="I336" s="138"/>
      <c r="J336" s="138"/>
    </row>
    <row r="337" spans="5:10" ht="12.75">
      <c r="E337" s="138"/>
      <c r="F337" s="138"/>
      <c r="G337" s="138"/>
      <c r="H337" s="138"/>
      <c r="I337" s="138"/>
      <c r="J337" s="138"/>
    </row>
    <row r="338" spans="5:10" ht="12.75">
      <c r="E338" s="138"/>
      <c r="F338" s="138"/>
      <c r="G338" s="138"/>
      <c r="H338" s="138"/>
      <c r="I338" s="138"/>
      <c r="J338" s="138"/>
    </row>
    <row r="339" spans="5:10" ht="12.75">
      <c r="E339" s="138"/>
      <c r="F339" s="138"/>
      <c r="G339" s="138"/>
      <c r="H339" s="138"/>
      <c r="I339" s="138"/>
      <c r="J339" s="138"/>
    </row>
    <row r="340" spans="5:10" ht="12.75">
      <c r="E340" s="138"/>
      <c r="F340" s="138"/>
      <c r="G340" s="138"/>
      <c r="H340" s="138"/>
      <c r="I340" s="138"/>
      <c r="J340" s="138"/>
    </row>
  </sheetData>
  <sheetProtection/>
  <mergeCells count="4">
    <mergeCell ref="A4:K4"/>
    <mergeCell ref="A5:K5"/>
    <mergeCell ref="A1:K1"/>
    <mergeCell ref="A3:K3"/>
  </mergeCells>
  <printOptions/>
  <pageMargins left="0.5" right="0.24" top="0.4" bottom="0.3" header="0.43" footer="0.27"/>
  <pageSetup firstPageNumber="1" useFirstPageNumber="1" horizontalDpi="600" verticalDpi="600" orientation="portrait" paperSize="9" scale="85" r:id="rId2"/>
  <headerFooter alignWithMargins="0">
    <oddHeader>&amp;R&amp;"Arial,Bold"
</oddHeader>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I94"/>
  <sheetViews>
    <sheetView showGridLines="0" tabSelected="1" view="pageBreakPreview" zoomScaleNormal="75" zoomScaleSheetLayoutView="100" zoomScalePageLayoutView="0" workbookViewId="0" topLeftCell="A1">
      <selection activeCell="E33" sqref="E33"/>
    </sheetView>
  </sheetViews>
  <sheetFormatPr defaultColWidth="9.140625" defaultRowHeight="12.75" customHeight="1"/>
  <cols>
    <col min="1" max="1" width="3.421875" style="109" customWidth="1"/>
    <col min="2" max="2" width="42.00390625" style="109" customWidth="1"/>
    <col min="3" max="3" width="7.57421875" style="109" customWidth="1"/>
    <col min="4" max="4" width="3.421875" style="109" customWidth="1"/>
    <col min="5" max="5" width="17.57421875" style="109" customWidth="1"/>
    <col min="6" max="6" width="3.421875" style="109" customWidth="1"/>
    <col min="7" max="7" width="19.8515625" style="109" customWidth="1"/>
    <col min="8" max="16384" width="9.140625" style="109" customWidth="1"/>
  </cols>
  <sheetData>
    <row r="1" spans="1:9" ht="25.5">
      <c r="A1" s="191"/>
      <c r="B1" s="357" t="s">
        <v>248</v>
      </c>
      <c r="C1" s="357"/>
      <c r="D1" s="357"/>
      <c r="E1" s="357"/>
      <c r="F1" s="357"/>
      <c r="G1" s="357"/>
      <c r="H1" s="139"/>
      <c r="I1" s="139"/>
    </row>
    <row r="2" spans="1:9" ht="16.5" customHeight="1">
      <c r="A2" s="191"/>
      <c r="B2" s="190"/>
      <c r="C2" s="190"/>
      <c r="D2" s="190"/>
      <c r="E2" s="190"/>
      <c r="F2" s="190"/>
      <c r="G2" s="190"/>
      <c r="H2" s="139"/>
      <c r="I2" s="139"/>
    </row>
    <row r="3" spans="1:9" ht="15" customHeight="1">
      <c r="A3" s="191"/>
      <c r="B3" s="209"/>
      <c r="C3" s="209"/>
      <c r="D3" s="209"/>
      <c r="E3" s="209"/>
      <c r="F3" s="209"/>
      <c r="G3" s="209"/>
      <c r="H3" s="110"/>
      <c r="I3" s="110"/>
    </row>
    <row r="4" spans="1:9" ht="15" customHeight="1">
      <c r="A4" s="210"/>
      <c r="B4" s="211" t="s">
        <v>275</v>
      </c>
      <c r="C4" s="209"/>
      <c r="D4" s="209"/>
      <c r="E4" s="209"/>
      <c r="F4" s="209"/>
      <c r="G4" s="209"/>
      <c r="H4" s="110"/>
      <c r="I4" s="110"/>
    </row>
    <row r="5" spans="1:9" ht="15" customHeight="1">
      <c r="A5" s="210"/>
      <c r="B5" s="211"/>
      <c r="C5" s="209"/>
      <c r="D5" s="209"/>
      <c r="E5" s="209"/>
      <c r="F5" s="209"/>
      <c r="G5" s="209"/>
      <c r="H5" s="110"/>
      <c r="I5" s="110"/>
    </row>
    <row r="6" spans="1:9" ht="15" customHeight="1">
      <c r="A6" s="141"/>
      <c r="B6" s="143"/>
      <c r="C6" s="140"/>
      <c r="D6" s="140"/>
      <c r="E6" s="140"/>
      <c r="F6" s="140"/>
      <c r="G6" s="140"/>
      <c r="H6" s="110"/>
      <c r="I6" s="110"/>
    </row>
    <row r="7" spans="1:7" ht="15">
      <c r="A7" s="114"/>
      <c r="B7" s="143"/>
      <c r="C7" s="143"/>
      <c r="D7" s="143"/>
      <c r="E7" s="194" t="s">
        <v>51</v>
      </c>
      <c r="F7" s="112"/>
      <c r="G7" s="194" t="s">
        <v>52</v>
      </c>
    </row>
    <row r="8" spans="1:7" ht="15.75">
      <c r="A8" s="97"/>
      <c r="B8" s="97"/>
      <c r="C8" s="97"/>
      <c r="D8" s="97"/>
      <c r="E8" s="195" t="s">
        <v>53</v>
      </c>
      <c r="F8" s="144"/>
      <c r="G8" s="195" t="s">
        <v>53</v>
      </c>
    </row>
    <row r="9" spans="1:7" ht="15.75">
      <c r="A9" s="97"/>
      <c r="B9" s="97"/>
      <c r="C9" s="213" t="s">
        <v>42</v>
      </c>
      <c r="D9" s="97"/>
      <c r="E9" s="212" t="s">
        <v>273</v>
      </c>
      <c r="F9" s="144"/>
      <c r="G9" s="197" t="s">
        <v>274</v>
      </c>
    </row>
    <row r="10" spans="1:7" ht="15.75">
      <c r="A10" s="97"/>
      <c r="B10" s="97"/>
      <c r="C10" s="145"/>
      <c r="D10" s="97"/>
      <c r="E10" s="198" t="s">
        <v>2</v>
      </c>
      <c r="F10" s="123"/>
      <c r="G10" s="198" t="s">
        <v>2</v>
      </c>
    </row>
    <row r="11" spans="1:7" ht="8.25" customHeight="1">
      <c r="A11" s="97"/>
      <c r="B11" s="97"/>
      <c r="C11" s="145"/>
      <c r="D11" s="97"/>
      <c r="E11" s="123"/>
      <c r="F11" s="123"/>
      <c r="G11" s="123"/>
    </row>
    <row r="12" spans="1:7" ht="15.75">
      <c r="A12" s="199"/>
      <c r="B12" s="193" t="s">
        <v>3</v>
      </c>
      <c r="C12" s="284"/>
      <c r="D12" s="211"/>
      <c r="E12" s="199"/>
      <c r="F12" s="199"/>
      <c r="G12" s="97"/>
    </row>
    <row r="13" spans="1:7" ht="8.25" customHeight="1">
      <c r="A13" s="199"/>
      <c r="B13" s="193"/>
      <c r="C13" s="284"/>
      <c r="D13" s="211"/>
      <c r="E13" s="199"/>
      <c r="F13" s="199"/>
      <c r="G13" s="97"/>
    </row>
    <row r="14" spans="1:7" ht="15.75">
      <c r="A14" s="199"/>
      <c r="B14" s="193" t="s">
        <v>95</v>
      </c>
      <c r="C14" s="285"/>
      <c r="D14" s="199"/>
      <c r="E14" s="286"/>
      <c r="F14" s="199"/>
      <c r="G14" s="147"/>
    </row>
    <row r="15" spans="1:7" ht="8.25" customHeight="1">
      <c r="A15" s="199"/>
      <c r="B15" s="199"/>
      <c r="C15" s="287"/>
      <c r="D15" s="199"/>
      <c r="E15" s="286"/>
      <c r="F15" s="199"/>
      <c r="G15" s="147"/>
    </row>
    <row r="16" spans="1:7" ht="15.75">
      <c r="A16" s="199"/>
      <c r="B16" s="199" t="s">
        <v>1</v>
      </c>
      <c r="C16" s="287" t="s">
        <v>193</v>
      </c>
      <c r="D16" s="199"/>
      <c r="E16" s="286">
        <v>1223589</v>
      </c>
      <c r="F16" s="199"/>
      <c r="G16" s="214">
        <v>1167660</v>
      </c>
    </row>
    <row r="17" spans="1:7" ht="15.75">
      <c r="A17" s="199"/>
      <c r="B17" s="199" t="s">
        <v>259</v>
      </c>
      <c r="C17" s="287"/>
      <c r="D17" s="199"/>
      <c r="E17" s="286">
        <v>21540</v>
      </c>
      <c r="F17" s="199"/>
      <c r="G17" s="214">
        <v>21545</v>
      </c>
    </row>
    <row r="18" spans="1:7" ht="15.75">
      <c r="A18" s="199"/>
      <c r="B18" s="199" t="s">
        <v>96</v>
      </c>
      <c r="C18" s="287"/>
      <c r="D18" s="199"/>
      <c r="E18" s="286">
        <v>15032</v>
      </c>
      <c r="F18" s="199"/>
      <c r="G18" s="214">
        <v>14716</v>
      </c>
    </row>
    <row r="19" spans="1:7" ht="15.75">
      <c r="A19" s="199"/>
      <c r="B19" s="199" t="s">
        <v>260</v>
      </c>
      <c r="C19" s="287"/>
      <c r="D19" s="199"/>
      <c r="E19" s="288">
        <v>749289</v>
      </c>
      <c r="F19" s="199"/>
      <c r="G19" s="214">
        <v>716544</v>
      </c>
    </row>
    <row r="20" spans="1:7" ht="15.75">
      <c r="A20" s="199"/>
      <c r="B20" s="199" t="s">
        <v>97</v>
      </c>
      <c r="C20" s="287"/>
      <c r="D20" s="199"/>
      <c r="E20" s="286">
        <v>186459</v>
      </c>
      <c r="F20" s="199"/>
      <c r="G20" s="214">
        <v>177300</v>
      </c>
    </row>
    <row r="21" spans="1:7" ht="15.75">
      <c r="A21" s="199"/>
      <c r="B21" s="199" t="s">
        <v>98</v>
      </c>
      <c r="C21" s="287"/>
      <c r="D21" s="199"/>
      <c r="E21" s="286">
        <v>75572</v>
      </c>
      <c r="F21" s="199"/>
      <c r="G21" s="214">
        <v>71786</v>
      </c>
    </row>
    <row r="22" spans="1:7" ht="15.75">
      <c r="A22" s="199"/>
      <c r="B22" s="199" t="s">
        <v>99</v>
      </c>
      <c r="C22" s="287"/>
      <c r="D22" s="199"/>
      <c r="E22" s="288">
        <v>2307</v>
      </c>
      <c r="F22" s="199"/>
      <c r="G22" s="214">
        <v>2394</v>
      </c>
    </row>
    <row r="23" spans="1:7" ht="15.75">
      <c r="A23" s="199"/>
      <c r="B23" s="199" t="s">
        <v>100</v>
      </c>
      <c r="C23" s="287"/>
      <c r="D23" s="199"/>
      <c r="E23" s="286">
        <v>1160</v>
      </c>
      <c r="F23" s="199"/>
      <c r="G23" s="214">
        <v>1160</v>
      </c>
    </row>
    <row r="24" spans="1:7" ht="15.75">
      <c r="A24" s="199"/>
      <c r="B24" s="199" t="s">
        <v>54</v>
      </c>
      <c r="C24" s="287"/>
      <c r="D24" s="199"/>
      <c r="E24" s="286">
        <v>529295</v>
      </c>
      <c r="F24" s="199"/>
      <c r="G24" s="214">
        <v>596553</v>
      </c>
    </row>
    <row r="25" spans="1:7" ht="15.75">
      <c r="A25" s="199"/>
      <c r="B25" s="199" t="s">
        <v>55</v>
      </c>
      <c r="C25" s="287"/>
      <c r="D25" s="199"/>
      <c r="E25" s="286">
        <f>8902+4862</f>
        <v>13764</v>
      </c>
      <c r="F25" s="199"/>
      <c r="G25" s="214">
        <v>13589</v>
      </c>
    </row>
    <row r="26" spans="1:7" ht="6.75" customHeight="1">
      <c r="A26" s="199"/>
      <c r="B26" s="199"/>
      <c r="C26" s="287"/>
      <c r="D26" s="199"/>
      <c r="E26" s="286"/>
      <c r="F26" s="199"/>
      <c r="G26" s="215"/>
    </row>
    <row r="27" spans="1:7" ht="15.75">
      <c r="A27" s="199"/>
      <c r="B27" s="289"/>
      <c r="C27" s="290"/>
      <c r="D27" s="289"/>
      <c r="E27" s="291">
        <f>SUM(E14:E25)</f>
        <v>2818007</v>
      </c>
      <c r="F27" s="193"/>
      <c r="G27" s="216">
        <f>SUM(G14:G26)</f>
        <v>2783247</v>
      </c>
    </row>
    <row r="28" spans="1:7" ht="15.75">
      <c r="A28" s="199"/>
      <c r="B28" s="199"/>
      <c r="C28" s="292"/>
      <c r="D28" s="199"/>
      <c r="E28" s="215"/>
      <c r="F28" s="199"/>
      <c r="G28" s="215"/>
    </row>
    <row r="29" spans="1:7" ht="15.75">
      <c r="A29" s="199"/>
      <c r="B29" s="199"/>
      <c r="C29" s="292"/>
      <c r="D29" s="199"/>
      <c r="E29" s="215"/>
      <c r="F29" s="199"/>
      <c r="G29" s="215"/>
    </row>
    <row r="30" spans="1:7" ht="15.75">
      <c r="A30" s="199"/>
      <c r="B30" s="193" t="s">
        <v>101</v>
      </c>
      <c r="C30" s="293"/>
      <c r="D30" s="211"/>
      <c r="E30" s="215"/>
      <c r="F30" s="199"/>
      <c r="G30" s="215"/>
    </row>
    <row r="31" spans="1:7" ht="9" customHeight="1">
      <c r="A31" s="199"/>
      <c r="B31" s="193"/>
      <c r="C31" s="293"/>
      <c r="D31" s="211"/>
      <c r="E31" s="215"/>
      <c r="F31" s="199"/>
      <c r="G31" s="215"/>
    </row>
    <row r="32" spans="1:7" ht="15.75">
      <c r="A32" s="199"/>
      <c r="B32" s="199" t="s">
        <v>102</v>
      </c>
      <c r="C32" s="287"/>
      <c r="D32" s="199"/>
      <c r="E32" s="286">
        <v>325741</v>
      </c>
      <c r="F32" s="199"/>
      <c r="G32" s="215">
        <v>233336</v>
      </c>
    </row>
    <row r="33" spans="1:7" ht="15.75">
      <c r="A33" s="199"/>
      <c r="B33" s="199" t="s">
        <v>103</v>
      </c>
      <c r="C33" s="287"/>
      <c r="D33" s="199"/>
      <c r="E33" s="286">
        <v>79786</v>
      </c>
      <c r="F33" s="199"/>
      <c r="G33" s="215">
        <v>91190</v>
      </c>
    </row>
    <row r="34" spans="1:7" ht="15.75">
      <c r="A34" s="199"/>
      <c r="B34" s="199" t="s">
        <v>232</v>
      </c>
      <c r="C34" s="287"/>
      <c r="D34" s="199"/>
      <c r="E34" s="286">
        <v>207994</v>
      </c>
      <c r="F34" s="199"/>
      <c r="G34" s="215">
        <v>259815</v>
      </c>
    </row>
    <row r="35" spans="1:7" ht="15.75">
      <c r="A35" s="199"/>
      <c r="B35" s="199" t="s">
        <v>211</v>
      </c>
      <c r="C35" s="287"/>
      <c r="D35" s="199"/>
      <c r="E35" s="286"/>
      <c r="F35" s="199"/>
      <c r="G35" s="215"/>
    </row>
    <row r="36" spans="1:7" ht="15.75">
      <c r="A36" s="199"/>
      <c r="B36" s="199" t="s">
        <v>210</v>
      </c>
      <c r="C36" s="287" t="s">
        <v>194</v>
      </c>
      <c r="D36" s="199"/>
      <c r="E36" s="286">
        <v>25378</v>
      </c>
      <c r="F36" s="199"/>
      <c r="G36" s="215">
        <v>17406</v>
      </c>
    </row>
    <row r="37" spans="1:7" ht="15.75">
      <c r="A37" s="199"/>
      <c r="B37" s="199" t="s">
        <v>15</v>
      </c>
      <c r="C37" s="287"/>
      <c r="D37" s="199"/>
      <c r="E37" s="286">
        <v>6930</v>
      </c>
      <c r="F37" s="199"/>
      <c r="G37" s="215">
        <v>5903</v>
      </c>
    </row>
    <row r="38" spans="1:7" ht="15.75">
      <c r="A38" s="199"/>
      <c r="B38" s="199" t="s">
        <v>104</v>
      </c>
      <c r="C38" s="287"/>
      <c r="D38" s="199"/>
      <c r="E38" s="286">
        <f>97647+178383</f>
        <v>276030</v>
      </c>
      <c r="F38" s="199"/>
      <c r="G38" s="215">
        <v>310832</v>
      </c>
    </row>
    <row r="39" spans="1:7" ht="6.75" customHeight="1">
      <c r="A39" s="199"/>
      <c r="B39" s="199"/>
      <c r="C39" s="292"/>
      <c r="D39" s="199"/>
      <c r="E39" s="286"/>
      <c r="F39" s="199"/>
      <c r="G39" s="215"/>
    </row>
    <row r="40" spans="1:7" ht="15.75">
      <c r="A40" s="199"/>
      <c r="B40" s="289"/>
      <c r="C40" s="290"/>
      <c r="D40" s="289"/>
      <c r="E40" s="294">
        <f>SUM(E32:E38)</f>
        <v>921859</v>
      </c>
      <c r="F40" s="199"/>
      <c r="G40" s="217">
        <f>SUM(G32:G38)</f>
        <v>918482</v>
      </c>
    </row>
    <row r="41" spans="1:7" ht="15" customHeight="1">
      <c r="A41" s="199"/>
      <c r="B41" s="289"/>
      <c r="C41" s="290"/>
      <c r="D41" s="289"/>
      <c r="E41" s="294"/>
      <c r="F41" s="199"/>
      <c r="G41" s="217"/>
    </row>
    <row r="42" spans="1:7" ht="18" customHeight="1" thickBot="1">
      <c r="A42" s="199"/>
      <c r="B42" s="289" t="s">
        <v>41</v>
      </c>
      <c r="C42" s="290"/>
      <c r="D42" s="289"/>
      <c r="E42" s="295">
        <f>+E40+E27</f>
        <v>3739866</v>
      </c>
      <c r="F42" s="199"/>
      <c r="G42" s="218">
        <f>+G40+G27</f>
        <v>3701729</v>
      </c>
    </row>
    <row r="43" spans="1:7" ht="16.5" thickTop="1">
      <c r="A43" s="199"/>
      <c r="B43" s="289"/>
      <c r="C43" s="290"/>
      <c r="D43" s="289"/>
      <c r="E43" s="296"/>
      <c r="F43" s="199"/>
      <c r="G43" s="219"/>
    </row>
    <row r="44" spans="1:7" ht="15.75">
      <c r="A44" s="199"/>
      <c r="B44" s="289" t="s">
        <v>105</v>
      </c>
      <c r="C44" s="290"/>
      <c r="D44" s="289"/>
      <c r="E44" s="296"/>
      <c r="F44" s="199"/>
      <c r="G44" s="219"/>
    </row>
    <row r="45" spans="1:7" ht="9.75" customHeight="1">
      <c r="A45" s="199"/>
      <c r="B45" s="289"/>
      <c r="C45" s="290"/>
      <c r="D45" s="289"/>
      <c r="E45" s="296"/>
      <c r="F45" s="199"/>
      <c r="G45" s="219"/>
    </row>
    <row r="46" spans="1:7" ht="15.75">
      <c r="A46" s="199"/>
      <c r="B46" s="289" t="s">
        <v>106</v>
      </c>
      <c r="C46" s="290"/>
      <c r="D46" s="289"/>
      <c r="E46" s="296"/>
      <c r="F46" s="199"/>
      <c r="G46" s="219"/>
    </row>
    <row r="47" spans="1:7" ht="15.75">
      <c r="A47" s="199"/>
      <c r="B47" s="289" t="s">
        <v>107</v>
      </c>
      <c r="C47" s="290"/>
      <c r="D47" s="289"/>
      <c r="E47" s="296"/>
      <c r="F47" s="199"/>
      <c r="G47" s="219"/>
    </row>
    <row r="48" spans="1:7" ht="15.75">
      <c r="A48" s="199"/>
      <c r="B48" s="199" t="s">
        <v>108</v>
      </c>
      <c r="C48" s="292"/>
      <c r="D48" s="199"/>
      <c r="E48" s="352">
        <v>627485</v>
      </c>
      <c r="F48" s="199"/>
      <c r="G48" s="219">
        <v>627485</v>
      </c>
    </row>
    <row r="49" spans="1:7" ht="15.75">
      <c r="A49" s="199"/>
      <c r="B49" s="199" t="s">
        <v>109</v>
      </c>
      <c r="C49" s="292"/>
      <c r="D49" s="199"/>
      <c r="E49" s="296">
        <v>797104</v>
      </c>
      <c r="F49" s="199"/>
      <c r="G49" s="219">
        <v>797104</v>
      </c>
    </row>
    <row r="50" spans="1:7" ht="15.75">
      <c r="A50" s="199"/>
      <c r="B50" s="199" t="s">
        <v>110</v>
      </c>
      <c r="C50" s="287" t="s">
        <v>195</v>
      </c>
      <c r="D50" s="199"/>
      <c r="E50" s="296">
        <v>-98013</v>
      </c>
      <c r="F50" s="199"/>
      <c r="G50" s="219">
        <v>-97999</v>
      </c>
    </row>
    <row r="51" spans="1:7" ht="15.75">
      <c r="A51" s="199"/>
      <c r="B51" s="199" t="s">
        <v>111</v>
      </c>
      <c r="C51" s="292"/>
      <c r="D51" s="199"/>
      <c r="E51" s="296">
        <f>74180+1355+37320+67164</f>
        <v>180019</v>
      </c>
      <c r="F51" s="199"/>
      <c r="G51" s="219">
        <v>131676</v>
      </c>
    </row>
    <row r="52" spans="1:7" ht="15.75">
      <c r="A52" s="199"/>
      <c r="B52" s="199" t="s">
        <v>198</v>
      </c>
      <c r="C52" s="292"/>
      <c r="D52" s="199"/>
      <c r="E52" s="296">
        <v>496184</v>
      </c>
      <c r="F52" s="199"/>
      <c r="G52" s="219">
        <v>508189</v>
      </c>
    </row>
    <row r="53" spans="1:7" ht="6.75" customHeight="1">
      <c r="A53" s="199"/>
      <c r="B53" s="199"/>
      <c r="C53" s="292"/>
      <c r="D53" s="199"/>
      <c r="E53" s="220"/>
      <c r="F53" s="199"/>
      <c r="G53" s="220"/>
    </row>
    <row r="54" spans="1:7" ht="15.75">
      <c r="A54" s="199"/>
      <c r="B54" s="289"/>
      <c r="C54" s="290"/>
      <c r="D54" s="289"/>
      <c r="E54" s="297">
        <f>SUM(E48:E52)</f>
        <v>2002779</v>
      </c>
      <c r="F54" s="199"/>
      <c r="G54" s="219">
        <f>SUM(G48:G52)</f>
        <v>1966455</v>
      </c>
    </row>
    <row r="55" spans="1:7" ht="8.25" customHeight="1">
      <c r="A55" s="199"/>
      <c r="B55" s="289"/>
      <c r="C55" s="290"/>
      <c r="D55" s="289"/>
      <c r="E55" s="219"/>
      <c r="F55" s="199"/>
      <c r="G55" s="219"/>
    </row>
    <row r="56" spans="1:7" ht="15.75">
      <c r="A56" s="199"/>
      <c r="B56" s="298" t="s">
        <v>11</v>
      </c>
      <c r="C56" s="299"/>
      <c r="D56" s="298"/>
      <c r="E56" s="296">
        <v>154820</v>
      </c>
      <c r="F56" s="199"/>
      <c r="G56" s="219">
        <v>160751</v>
      </c>
    </row>
    <row r="57" spans="1:7" ht="5.25" customHeight="1">
      <c r="A57" s="199"/>
      <c r="B57" s="298"/>
      <c r="C57" s="299"/>
      <c r="D57" s="298"/>
      <c r="E57" s="300"/>
      <c r="F57" s="199"/>
      <c r="G57" s="221"/>
    </row>
    <row r="58" spans="1:7" ht="15" customHeight="1">
      <c r="A58" s="199"/>
      <c r="B58" s="289" t="s">
        <v>112</v>
      </c>
      <c r="C58" s="290"/>
      <c r="D58" s="289"/>
      <c r="E58" s="294">
        <f>+E56+E54</f>
        <v>2157599</v>
      </c>
      <c r="F58" s="199"/>
      <c r="G58" s="217">
        <f>+G56+G54</f>
        <v>2127206</v>
      </c>
    </row>
    <row r="59" spans="1:7" ht="15" customHeight="1">
      <c r="A59" s="199"/>
      <c r="B59" s="289"/>
      <c r="C59" s="290"/>
      <c r="D59" s="289"/>
      <c r="E59" s="219"/>
      <c r="F59" s="199"/>
      <c r="G59" s="219"/>
    </row>
    <row r="60" spans="1:7" ht="15" customHeight="1">
      <c r="A60" s="199"/>
      <c r="B60" s="289" t="s">
        <v>113</v>
      </c>
      <c r="C60" s="290"/>
      <c r="D60" s="289"/>
      <c r="E60" s="219"/>
      <c r="F60" s="199"/>
      <c r="G60" s="219"/>
    </row>
    <row r="61" spans="1:7" ht="15" customHeight="1">
      <c r="A61" s="199"/>
      <c r="B61" s="298" t="s">
        <v>116</v>
      </c>
      <c r="C61" s="301" t="s">
        <v>196</v>
      </c>
      <c r="D61" s="289"/>
      <c r="E61" s="297">
        <v>775041</v>
      </c>
      <c r="F61" s="199"/>
      <c r="G61" s="219">
        <v>803882</v>
      </c>
    </row>
    <row r="62" spans="1:7" ht="15" customHeight="1">
      <c r="A62" s="199"/>
      <c r="B62" s="298" t="s">
        <v>117</v>
      </c>
      <c r="C62" s="301" t="s">
        <v>197</v>
      </c>
      <c r="D62" s="289"/>
      <c r="E62" s="297">
        <v>122702</v>
      </c>
      <c r="F62" s="199"/>
      <c r="G62" s="219">
        <v>117606</v>
      </c>
    </row>
    <row r="63" spans="1:7" ht="15" customHeight="1">
      <c r="A63" s="199"/>
      <c r="B63" s="298" t="s">
        <v>115</v>
      </c>
      <c r="C63" s="290"/>
      <c r="D63" s="289"/>
      <c r="E63" s="297">
        <v>110554</v>
      </c>
      <c r="F63" s="199"/>
      <c r="G63" s="219">
        <v>112932</v>
      </c>
    </row>
    <row r="64" spans="1:7" ht="15" customHeight="1">
      <c r="A64" s="199"/>
      <c r="B64" s="298" t="s">
        <v>213</v>
      </c>
      <c r="C64" s="290"/>
      <c r="D64" s="289"/>
      <c r="E64" s="297">
        <f>4245+10149</f>
        <v>14394</v>
      </c>
      <c r="F64" s="199"/>
      <c r="G64" s="219">
        <v>15204</v>
      </c>
    </row>
    <row r="65" spans="1:7" ht="15" customHeight="1">
      <c r="A65" s="199"/>
      <c r="B65" s="298" t="s">
        <v>212</v>
      </c>
      <c r="C65" s="290"/>
      <c r="D65" s="289"/>
      <c r="E65" s="297">
        <v>3555</v>
      </c>
      <c r="F65" s="199"/>
      <c r="G65" s="219">
        <v>3433</v>
      </c>
    </row>
    <row r="66" spans="1:7" ht="6" customHeight="1">
      <c r="A66" s="199"/>
      <c r="B66" s="298"/>
      <c r="C66" s="290"/>
      <c r="D66" s="289"/>
      <c r="E66" s="297"/>
      <c r="F66" s="199"/>
      <c r="G66" s="219"/>
    </row>
    <row r="67" spans="1:7" ht="15" customHeight="1">
      <c r="A67" s="199"/>
      <c r="B67" s="298"/>
      <c r="C67" s="290"/>
      <c r="D67" s="289"/>
      <c r="E67" s="294">
        <f>SUM(E61:E65)</f>
        <v>1026246</v>
      </c>
      <c r="F67" s="199"/>
      <c r="G67" s="217">
        <f>SUM(G61:G65)</f>
        <v>1053057</v>
      </c>
    </row>
    <row r="68" spans="1:7" ht="15" customHeight="1">
      <c r="A68" s="199"/>
      <c r="B68" s="298"/>
      <c r="C68" s="290"/>
      <c r="D68" s="289"/>
      <c r="E68" s="297"/>
      <c r="F68" s="199"/>
      <c r="G68" s="219"/>
    </row>
    <row r="69" spans="1:7" ht="15" customHeight="1">
      <c r="A69" s="199"/>
      <c r="B69" s="289" t="s">
        <v>118</v>
      </c>
      <c r="C69" s="290"/>
      <c r="D69" s="289"/>
      <c r="E69" s="297"/>
      <c r="F69" s="199"/>
      <c r="G69" s="219"/>
    </row>
    <row r="70" spans="1:7" ht="15" customHeight="1">
      <c r="A70" s="199"/>
      <c r="B70" s="298" t="s">
        <v>119</v>
      </c>
      <c r="C70" s="290"/>
      <c r="D70" s="289"/>
      <c r="E70" s="297">
        <v>283101</v>
      </c>
      <c r="F70" s="199"/>
      <c r="G70" s="219">
        <v>294643</v>
      </c>
    </row>
    <row r="71" spans="1:7" ht="15" customHeight="1">
      <c r="A71" s="199"/>
      <c r="B71" s="298" t="s">
        <v>114</v>
      </c>
      <c r="C71" s="290"/>
      <c r="D71" s="289"/>
      <c r="E71" s="297">
        <v>9980</v>
      </c>
      <c r="F71" s="199"/>
      <c r="G71" s="219">
        <v>9811</v>
      </c>
    </row>
    <row r="72" spans="1:7" ht="15" customHeight="1">
      <c r="A72" s="199"/>
      <c r="B72" s="298" t="s">
        <v>116</v>
      </c>
      <c r="C72" s="301" t="s">
        <v>196</v>
      </c>
      <c r="D72" s="289"/>
      <c r="E72" s="297">
        <v>226615</v>
      </c>
      <c r="F72" s="199"/>
      <c r="G72" s="219">
        <v>207510</v>
      </c>
    </row>
    <row r="73" spans="1:7" ht="15" customHeight="1">
      <c r="A73" s="199"/>
      <c r="B73" s="298" t="s">
        <v>117</v>
      </c>
      <c r="C73" s="301" t="s">
        <v>197</v>
      </c>
      <c r="D73" s="289"/>
      <c r="E73" s="297">
        <v>28569</v>
      </c>
      <c r="F73" s="199"/>
      <c r="G73" s="219">
        <v>1769</v>
      </c>
    </row>
    <row r="74" spans="1:7" ht="15" customHeight="1">
      <c r="A74" s="199"/>
      <c r="B74" s="298" t="s">
        <v>243</v>
      </c>
      <c r="C74" s="290"/>
      <c r="D74" s="289"/>
      <c r="E74" s="297">
        <v>7756</v>
      </c>
      <c r="F74" s="199"/>
      <c r="G74" s="219">
        <v>7733</v>
      </c>
    </row>
    <row r="75" spans="1:7" ht="6" customHeight="1">
      <c r="A75" s="199"/>
      <c r="B75" s="298"/>
      <c r="C75" s="290"/>
      <c r="D75" s="289"/>
      <c r="E75" s="219"/>
      <c r="F75" s="199"/>
      <c r="G75" s="219"/>
    </row>
    <row r="76" spans="1:7" ht="15.75">
      <c r="A76" s="199"/>
      <c r="B76" s="199"/>
      <c r="C76" s="302"/>
      <c r="D76" s="193"/>
      <c r="E76" s="291">
        <f>SUM(E70:E74)</f>
        <v>556021</v>
      </c>
      <c r="F76" s="199"/>
      <c r="G76" s="216">
        <f>SUM(G70:G74)</f>
        <v>521466</v>
      </c>
    </row>
    <row r="77" spans="1:7" ht="15.75">
      <c r="A77" s="199"/>
      <c r="B77" s="193"/>
      <c r="C77" s="302"/>
      <c r="D77" s="193"/>
      <c r="E77" s="222"/>
      <c r="F77" s="199"/>
      <c r="G77" s="222"/>
    </row>
    <row r="78" spans="1:7" ht="15.75">
      <c r="A78" s="199"/>
      <c r="B78" s="193" t="s">
        <v>120</v>
      </c>
      <c r="C78" s="285"/>
      <c r="D78" s="199"/>
      <c r="E78" s="303">
        <f>+E76+E67</f>
        <v>1582267</v>
      </c>
      <c r="F78" s="199"/>
      <c r="G78" s="216">
        <f>+G76+G67</f>
        <v>1574523</v>
      </c>
    </row>
    <row r="79" spans="1:7" ht="15.75">
      <c r="A79" s="199"/>
      <c r="B79" s="199"/>
      <c r="C79" s="264"/>
      <c r="D79" s="199"/>
      <c r="E79" s="286"/>
      <c r="F79" s="199"/>
      <c r="G79" s="215"/>
    </row>
    <row r="80" spans="1:7" ht="16.5" thickBot="1">
      <c r="A80" s="199"/>
      <c r="B80" s="193" t="s">
        <v>121</v>
      </c>
      <c r="C80" s="264"/>
      <c r="D80" s="199"/>
      <c r="E80" s="304">
        <f>+E78+E58</f>
        <v>3739866</v>
      </c>
      <c r="F80" s="199"/>
      <c r="G80" s="223">
        <f>+G78+G58</f>
        <v>3701729</v>
      </c>
    </row>
    <row r="81" spans="1:7" ht="16.5" thickTop="1">
      <c r="A81" s="199"/>
      <c r="B81" s="199"/>
      <c r="C81" s="264"/>
      <c r="D81" s="199"/>
      <c r="E81" s="286"/>
      <c r="F81" s="199"/>
      <c r="G81" s="148"/>
    </row>
    <row r="82" spans="1:7" ht="15.75">
      <c r="A82" s="199"/>
      <c r="B82" s="289"/>
      <c r="C82" s="264"/>
      <c r="D82" s="199"/>
      <c r="E82" s="286"/>
      <c r="F82" s="199"/>
      <c r="G82" s="148"/>
    </row>
    <row r="83" spans="1:7" ht="16.5" thickBot="1">
      <c r="A83" s="199"/>
      <c r="B83" s="289" t="s">
        <v>208</v>
      </c>
      <c r="C83" s="305"/>
      <c r="D83" s="289"/>
      <c r="E83" s="308">
        <f>+E54*1000/(1254971579-77015000)</f>
        <v>1.7002146222573116</v>
      </c>
      <c r="F83" s="306"/>
      <c r="G83" s="307">
        <f>G54*1000/(1254971579-76983000)</f>
        <v>1.6693328229627937</v>
      </c>
    </row>
    <row r="84" spans="1:7" ht="15.75">
      <c r="A84" s="199"/>
      <c r="B84" s="199"/>
      <c r="C84" s="199"/>
      <c r="D84" s="199"/>
      <c r="E84" s="286"/>
      <c r="F84" s="199"/>
      <c r="G84" s="148"/>
    </row>
    <row r="85" spans="1:7" ht="15.75">
      <c r="A85" s="199"/>
      <c r="B85" s="199"/>
      <c r="C85" s="199"/>
      <c r="D85" s="199"/>
      <c r="E85" s="286"/>
      <c r="F85" s="199"/>
      <c r="G85" s="148"/>
    </row>
    <row r="86" spans="1:7" ht="15.75">
      <c r="A86" s="199"/>
      <c r="B86" s="199"/>
      <c r="C86" s="199"/>
      <c r="D86" s="199"/>
      <c r="E86" s="286"/>
      <c r="F86" s="199"/>
      <c r="G86" s="148"/>
    </row>
    <row r="87" spans="1:7" ht="15.75">
      <c r="A87" s="199"/>
      <c r="B87" s="199"/>
      <c r="C87" s="199"/>
      <c r="D87" s="199"/>
      <c r="E87" s="286"/>
      <c r="F87" s="199"/>
      <c r="G87" s="148"/>
    </row>
    <row r="88" spans="1:7" ht="15.75">
      <c r="A88" s="97"/>
      <c r="B88" s="97"/>
      <c r="C88" s="97"/>
      <c r="D88" s="97"/>
      <c r="E88" s="146"/>
      <c r="F88" s="118"/>
      <c r="G88" s="148"/>
    </row>
    <row r="89" spans="1:7" ht="15.75">
      <c r="A89" s="97"/>
      <c r="B89" s="97"/>
      <c r="C89" s="97"/>
      <c r="D89" s="97"/>
      <c r="E89" s="146"/>
      <c r="F89" s="118"/>
      <c r="G89" s="148"/>
    </row>
    <row r="90" spans="1:7" ht="15.75">
      <c r="A90" s="97"/>
      <c r="B90" s="97"/>
      <c r="C90" s="97"/>
      <c r="D90" s="97"/>
      <c r="E90" s="146"/>
      <c r="F90" s="118"/>
      <c r="G90" s="148"/>
    </row>
    <row r="91" spans="1:7" ht="15.75">
      <c r="A91" s="97"/>
      <c r="B91" s="97"/>
      <c r="C91" s="97"/>
      <c r="D91" s="97"/>
      <c r="E91" s="146"/>
      <c r="F91" s="118"/>
      <c r="G91" s="148"/>
    </row>
    <row r="92" spans="1:7" ht="15.75">
      <c r="A92" s="97"/>
      <c r="B92" s="97"/>
      <c r="C92" s="97"/>
      <c r="D92" s="97"/>
      <c r="E92" s="146"/>
      <c r="F92" s="118"/>
      <c r="G92" s="148"/>
    </row>
    <row r="93" spans="1:7" ht="31.5" customHeight="1">
      <c r="A93" s="97"/>
      <c r="B93" s="150"/>
      <c r="C93" s="150"/>
      <c r="D93" s="150"/>
      <c r="E93" s="150"/>
      <c r="F93" s="150"/>
      <c r="G93" s="150"/>
    </row>
    <row r="94" spans="1:7" ht="15.75">
      <c r="A94" s="97"/>
      <c r="B94" s="97"/>
      <c r="C94" s="97"/>
      <c r="D94" s="97"/>
      <c r="E94" s="107"/>
      <c r="F94" s="97"/>
      <c r="G94" s="97"/>
    </row>
  </sheetData>
  <sheetProtection/>
  <mergeCells count="1">
    <mergeCell ref="B1:G1"/>
  </mergeCells>
  <printOptions/>
  <pageMargins left="0.6" right="0.49" top="0.4" bottom="0.3" header="0.43" footer="0.27"/>
  <pageSetup firstPageNumber="2" useFirstPageNumber="1" horizontalDpi="600" verticalDpi="600" orientation="portrait" paperSize="9" scale="95" r:id="rId2"/>
  <headerFooter alignWithMargins="0">
    <oddHeader>&amp;R&amp;"Arial,Bold"
</oddHeader>
    <oddFooter>&amp;C&amp;"Times New Roman,Regular"&amp;12&amp;P</oddFooter>
  </headerFooter>
  <rowBreaks count="1" manualBreakCount="1">
    <brk id="43" max="6" man="1"/>
  </rowBreaks>
  <drawing r:id="rId1"/>
</worksheet>
</file>

<file path=xl/worksheets/sheet3.xml><?xml version="1.0" encoding="utf-8"?>
<worksheet xmlns="http://schemas.openxmlformats.org/spreadsheetml/2006/main" xmlns:r="http://schemas.openxmlformats.org/officeDocument/2006/relationships">
  <dimension ref="A1:V305"/>
  <sheetViews>
    <sheetView showGridLines="0" view="pageBreakPreview" zoomScale="75" zoomScaleNormal="85" zoomScaleSheetLayoutView="75" zoomScalePageLayoutView="0" workbookViewId="0" topLeftCell="A1">
      <pane xSplit="3" ySplit="11" topLeftCell="D12" activePane="bottomRight" state="frozen"/>
      <selection pane="topLeft" activeCell="E31" sqref="E31"/>
      <selection pane="topRight" activeCell="E31" sqref="E31"/>
      <selection pane="bottomLeft" activeCell="E31" sqref="E31"/>
      <selection pane="bottomRight" activeCell="M27" sqref="M27"/>
    </sheetView>
  </sheetViews>
  <sheetFormatPr defaultColWidth="9.140625" defaultRowHeight="12.75" customHeight="1"/>
  <cols>
    <col min="1" max="1" width="5.00390625" style="114" customWidth="1"/>
    <col min="2" max="2" width="40.421875" style="114" customWidth="1"/>
    <col min="3" max="3" width="1.1484375" style="114" customWidth="1"/>
    <col min="4" max="4" width="14.421875" style="114" customWidth="1"/>
    <col min="5" max="5" width="12.421875" style="114" customWidth="1"/>
    <col min="6" max="6" width="12.57421875" style="114" customWidth="1"/>
    <col min="7" max="7" width="11.00390625" style="114" customWidth="1"/>
    <col min="8" max="8" width="10.57421875" style="114" customWidth="1"/>
    <col min="9" max="9" width="12.421875" style="114" customWidth="1"/>
    <col min="10" max="10" width="14.421875" style="114" customWidth="1"/>
    <col min="11" max="11" width="11.140625" style="114" customWidth="1"/>
    <col min="12" max="12" width="1.8515625" style="114" customWidth="1"/>
    <col min="13" max="13" width="15.140625" style="114" bestFit="1" customWidth="1"/>
    <col min="14" max="14" width="2.140625" style="114" customWidth="1"/>
    <col min="15" max="15" width="11.421875" style="114" customWidth="1"/>
    <col min="16" max="16" width="0.85546875" style="114" customWidth="1"/>
    <col min="17" max="17" width="14.00390625" style="114" bestFit="1" customWidth="1"/>
    <col min="18" max="16384" width="9.140625" style="114" customWidth="1"/>
  </cols>
  <sheetData>
    <row r="1" spans="1:17" ht="25.5">
      <c r="A1" s="231"/>
      <c r="B1" s="357" t="s">
        <v>248</v>
      </c>
      <c r="C1" s="357"/>
      <c r="D1" s="357"/>
      <c r="E1" s="357"/>
      <c r="F1" s="357"/>
      <c r="G1" s="357"/>
      <c r="H1" s="357"/>
      <c r="I1" s="357"/>
      <c r="J1" s="357"/>
      <c r="K1" s="357"/>
      <c r="L1" s="357"/>
      <c r="M1" s="357"/>
      <c r="N1" s="357"/>
      <c r="O1" s="357"/>
      <c r="P1" s="357"/>
      <c r="Q1" s="357"/>
    </row>
    <row r="2" spans="1:17" s="118" customFormat="1" ht="15.75">
      <c r="A2" s="359"/>
      <c r="B2" s="359"/>
      <c r="C2" s="359"/>
      <c r="D2" s="359"/>
      <c r="E2" s="359"/>
      <c r="F2" s="359"/>
      <c r="G2" s="359"/>
      <c r="H2" s="359"/>
      <c r="I2" s="359"/>
      <c r="J2" s="359"/>
      <c r="K2" s="359"/>
      <c r="L2" s="359"/>
      <c r="M2" s="359"/>
      <c r="N2" s="359"/>
      <c r="O2" s="359"/>
      <c r="P2" s="359"/>
      <c r="Q2" s="359"/>
    </row>
    <row r="3" spans="1:17" s="97" customFormat="1" ht="15.75">
      <c r="A3" s="199"/>
      <c r="B3" s="232"/>
      <c r="C3" s="232"/>
      <c r="D3" s="199"/>
      <c r="E3" s="233"/>
      <c r="F3" s="199"/>
      <c r="G3" s="199"/>
      <c r="H3" s="199"/>
      <c r="I3" s="199"/>
      <c r="J3" s="199"/>
      <c r="K3" s="199"/>
      <c r="L3" s="199"/>
      <c r="M3" s="199"/>
      <c r="N3" s="199"/>
      <c r="O3" s="199"/>
      <c r="P3" s="199"/>
      <c r="Q3" s="199"/>
    </row>
    <row r="4" spans="1:17" s="97" customFormat="1" ht="15.75">
      <c r="A4" s="193"/>
      <c r="B4" s="211" t="s">
        <v>61</v>
      </c>
      <c r="C4" s="232"/>
      <c r="D4" s="199"/>
      <c r="E4" s="199"/>
      <c r="F4" s="199"/>
      <c r="G4" s="199"/>
      <c r="H4" s="199"/>
      <c r="I4" s="199"/>
      <c r="J4" s="199"/>
      <c r="K4" s="199"/>
      <c r="L4" s="199"/>
      <c r="M4" s="199"/>
      <c r="N4" s="199"/>
      <c r="O4" s="199"/>
      <c r="P4" s="199"/>
      <c r="Q4" s="199"/>
    </row>
    <row r="5" spans="1:17" s="97" customFormat="1" ht="15.75">
      <c r="A5" s="199"/>
      <c r="B5" s="211" t="s">
        <v>276</v>
      </c>
      <c r="C5" s="232"/>
      <c r="D5" s="199"/>
      <c r="E5" s="199"/>
      <c r="F5" s="199"/>
      <c r="G5" s="199"/>
      <c r="H5" s="199"/>
      <c r="I5" s="199"/>
      <c r="J5" s="199"/>
      <c r="K5" s="199"/>
      <c r="L5" s="199"/>
      <c r="M5" s="199"/>
      <c r="N5" s="199"/>
      <c r="O5" s="199"/>
      <c r="P5" s="199"/>
      <c r="Q5" s="199"/>
    </row>
    <row r="6" spans="1:17" s="97" customFormat="1" ht="15.75">
      <c r="A6" s="199"/>
      <c r="B6" s="199"/>
      <c r="C6" s="199"/>
      <c r="D6" s="198"/>
      <c r="E6" s="234"/>
      <c r="F6" s="199"/>
      <c r="G6" s="199"/>
      <c r="H6" s="199"/>
      <c r="I6" s="199"/>
      <c r="J6" s="199"/>
      <c r="K6" s="199"/>
      <c r="L6" s="199"/>
      <c r="M6" s="199"/>
      <c r="N6" s="199"/>
      <c r="O6" s="199"/>
      <c r="P6" s="199"/>
      <c r="Q6" s="199"/>
    </row>
    <row r="7" spans="1:17" s="97" customFormat="1" ht="15.75">
      <c r="A7" s="199"/>
      <c r="B7" s="199"/>
      <c r="C7" s="199"/>
      <c r="D7" s="235" t="s">
        <v>131</v>
      </c>
      <c r="E7" s="235"/>
      <c r="F7" s="199"/>
      <c r="G7" s="235"/>
      <c r="H7" s="235"/>
      <c r="I7" s="235"/>
      <c r="J7" s="235"/>
      <c r="K7" s="235"/>
      <c r="L7" s="235"/>
      <c r="M7" s="235"/>
      <c r="N7" s="235"/>
      <c r="O7" s="199"/>
      <c r="P7" s="199"/>
      <c r="Q7" s="199"/>
    </row>
    <row r="8" spans="1:17" s="97" customFormat="1" ht="15.75">
      <c r="A8" s="199"/>
      <c r="B8" s="199"/>
      <c r="C8" s="199"/>
      <c r="D8" s="198"/>
      <c r="E8" s="236" t="s">
        <v>128</v>
      </c>
      <c r="F8" s="236"/>
      <c r="G8" s="236"/>
      <c r="H8" s="199"/>
      <c r="I8" s="199"/>
      <c r="J8" s="237" t="s">
        <v>62</v>
      </c>
      <c r="K8" s="199"/>
      <c r="L8" s="199"/>
      <c r="M8" s="198" t="s">
        <v>7</v>
      </c>
      <c r="N8" s="234"/>
      <c r="O8" s="199"/>
      <c r="P8" s="199"/>
      <c r="Q8" s="199"/>
    </row>
    <row r="9" spans="1:17" s="97" customFormat="1" ht="15.75">
      <c r="A9" s="199"/>
      <c r="B9" s="199"/>
      <c r="C9" s="199"/>
      <c r="D9" s="198" t="s">
        <v>9</v>
      </c>
      <c r="E9" s="234" t="s">
        <v>63</v>
      </c>
      <c r="F9" s="198" t="s">
        <v>122</v>
      </c>
      <c r="G9" s="198" t="s">
        <v>123</v>
      </c>
      <c r="H9" s="198" t="s">
        <v>65</v>
      </c>
      <c r="I9" s="198" t="s">
        <v>124</v>
      </c>
      <c r="J9" s="198" t="s">
        <v>125</v>
      </c>
      <c r="K9" s="198" t="s">
        <v>126</v>
      </c>
      <c r="L9" s="198"/>
      <c r="M9" s="198" t="s">
        <v>64</v>
      </c>
      <c r="N9" s="234"/>
      <c r="O9" s="198" t="s">
        <v>36</v>
      </c>
      <c r="P9" s="199"/>
      <c r="Q9" s="198" t="s">
        <v>7</v>
      </c>
    </row>
    <row r="10" spans="1:17" s="97" customFormat="1" ht="15.75">
      <c r="A10" s="199"/>
      <c r="B10" s="199"/>
      <c r="C10" s="199"/>
      <c r="D10" s="198" t="s">
        <v>65</v>
      </c>
      <c r="E10" s="234" t="s">
        <v>66</v>
      </c>
      <c r="F10" s="198" t="s">
        <v>67</v>
      </c>
      <c r="G10" s="198" t="s">
        <v>67</v>
      </c>
      <c r="H10" s="198" t="s">
        <v>67</v>
      </c>
      <c r="I10" s="198" t="s">
        <v>67</v>
      </c>
      <c r="J10" s="198" t="s">
        <v>72</v>
      </c>
      <c r="K10" s="198" t="s">
        <v>127</v>
      </c>
      <c r="L10" s="198"/>
      <c r="M10" s="198" t="s">
        <v>40</v>
      </c>
      <c r="N10" s="234"/>
      <c r="O10" s="198" t="s">
        <v>37</v>
      </c>
      <c r="P10" s="199"/>
      <c r="Q10" s="198" t="s">
        <v>40</v>
      </c>
    </row>
    <row r="11" spans="1:17" s="97" customFormat="1" ht="15.75">
      <c r="A11" s="199"/>
      <c r="B11" s="199"/>
      <c r="C11" s="238"/>
      <c r="D11" s="239" t="s">
        <v>2</v>
      </c>
      <c r="E11" s="239" t="s">
        <v>2</v>
      </c>
      <c r="F11" s="239" t="s">
        <v>2</v>
      </c>
      <c r="G11" s="239" t="s">
        <v>2</v>
      </c>
      <c r="H11" s="239" t="s">
        <v>2</v>
      </c>
      <c r="I11" s="239" t="s">
        <v>2</v>
      </c>
      <c r="J11" s="239" t="s">
        <v>2</v>
      </c>
      <c r="K11" s="239" t="s">
        <v>2</v>
      </c>
      <c r="L11" s="234"/>
      <c r="M11" s="239" t="s">
        <v>2</v>
      </c>
      <c r="N11" s="234"/>
      <c r="O11" s="239" t="s">
        <v>2</v>
      </c>
      <c r="P11" s="199"/>
      <c r="Q11" s="239" t="s">
        <v>2</v>
      </c>
    </row>
    <row r="12" spans="1:17" s="97" customFormat="1" ht="15.75">
      <c r="A12" s="199"/>
      <c r="B12" s="199"/>
      <c r="C12" s="199"/>
      <c r="D12" s="198"/>
      <c r="E12" s="234"/>
      <c r="F12" s="199"/>
      <c r="G12" s="199"/>
      <c r="H12" s="199"/>
      <c r="I12" s="199"/>
      <c r="J12" s="199"/>
      <c r="K12" s="199"/>
      <c r="L12" s="199"/>
      <c r="M12" s="199"/>
      <c r="N12" s="240"/>
      <c r="O12" s="199"/>
      <c r="P12" s="199"/>
      <c r="Q12" s="199"/>
    </row>
    <row r="13" spans="1:17" s="97" customFormat="1" ht="8.25" customHeight="1">
      <c r="A13" s="199"/>
      <c r="B13" s="199"/>
      <c r="C13" s="199"/>
      <c r="D13" s="201"/>
      <c r="E13" s="200"/>
      <c r="F13" s="201"/>
      <c r="G13" s="201"/>
      <c r="H13" s="201"/>
      <c r="I13" s="201"/>
      <c r="J13" s="201"/>
      <c r="K13" s="201"/>
      <c r="L13" s="201"/>
      <c r="M13" s="201"/>
      <c r="N13" s="200"/>
      <c r="O13" s="199"/>
      <c r="P13" s="199"/>
      <c r="Q13" s="199"/>
    </row>
    <row r="14" spans="1:17" s="97" customFormat="1" ht="15.75">
      <c r="A14" s="199"/>
      <c r="B14" s="199"/>
      <c r="C14" s="199"/>
      <c r="D14" s="201"/>
      <c r="E14" s="200"/>
      <c r="F14" s="201"/>
      <c r="G14" s="201"/>
      <c r="H14" s="201"/>
      <c r="I14" s="201"/>
      <c r="J14" s="241"/>
      <c r="K14" s="201"/>
      <c r="L14" s="201"/>
      <c r="M14" s="201"/>
      <c r="N14" s="200"/>
      <c r="O14" s="199"/>
      <c r="P14" s="242"/>
      <c r="Q14" s="242"/>
    </row>
    <row r="15" spans="1:17" s="118" customFormat="1" ht="15.75">
      <c r="A15" s="199"/>
      <c r="B15" s="193" t="s">
        <v>277</v>
      </c>
      <c r="C15" s="199"/>
      <c r="D15" s="241">
        <v>627485</v>
      </c>
      <c r="E15" s="243">
        <v>797104</v>
      </c>
      <c r="F15" s="241">
        <v>1355</v>
      </c>
      <c r="G15" s="241">
        <v>-11504</v>
      </c>
      <c r="H15" s="241">
        <v>74200</v>
      </c>
      <c r="I15" s="241">
        <v>67625</v>
      </c>
      <c r="J15" s="241">
        <v>508189</v>
      </c>
      <c r="K15" s="241">
        <v>-97999</v>
      </c>
      <c r="L15" s="241"/>
      <c r="M15" s="241">
        <f>SUM(D15:K15)</f>
        <v>1966455</v>
      </c>
      <c r="N15" s="243"/>
      <c r="O15" s="241">
        <v>160751</v>
      </c>
      <c r="P15" s="241"/>
      <c r="Q15" s="241">
        <f>+O15+M15</f>
        <v>2127206</v>
      </c>
    </row>
    <row r="16" spans="4:17" s="118" customFormat="1" ht="15.75">
      <c r="D16" s="152"/>
      <c r="E16" s="153"/>
      <c r="F16" s="152"/>
      <c r="G16" s="152"/>
      <c r="H16" s="152"/>
      <c r="I16" s="152"/>
      <c r="J16" s="152"/>
      <c r="K16" s="152"/>
      <c r="L16" s="152"/>
      <c r="M16" s="152"/>
      <c r="N16" s="153"/>
      <c r="O16" s="241"/>
      <c r="P16" s="152"/>
      <c r="Q16" s="152"/>
    </row>
    <row r="17" spans="2:17" s="118" customFormat="1" ht="15.75">
      <c r="B17" s="199" t="s">
        <v>290</v>
      </c>
      <c r="D17" s="320">
        <v>0</v>
      </c>
      <c r="E17" s="320">
        <v>0</v>
      </c>
      <c r="F17" s="321">
        <v>0</v>
      </c>
      <c r="G17" s="321">
        <v>0</v>
      </c>
      <c r="H17" s="241">
        <v>0</v>
      </c>
      <c r="I17" s="241">
        <v>0</v>
      </c>
      <c r="J17" s="241">
        <f>'P&amp;L'!E39</f>
        <v>-12033</v>
      </c>
      <c r="K17" s="241">
        <v>0</v>
      </c>
      <c r="L17" s="241"/>
      <c r="M17" s="241">
        <f>SUM(D17:K17)</f>
        <v>-12033</v>
      </c>
      <c r="N17" s="243"/>
      <c r="O17" s="241">
        <f>'P&amp;L'!E40</f>
        <v>2531</v>
      </c>
      <c r="P17" s="241"/>
      <c r="Q17" s="241">
        <f>+M17+O17</f>
        <v>-9502</v>
      </c>
    </row>
    <row r="18" spans="2:17" s="118" customFormat="1" ht="15.75">
      <c r="B18" s="199" t="s">
        <v>129</v>
      </c>
      <c r="D18" s="320"/>
      <c r="E18" s="320"/>
      <c r="F18" s="321"/>
      <c r="G18" s="321"/>
      <c r="H18" s="241">
        <v>0</v>
      </c>
      <c r="I18" s="241"/>
      <c r="J18" s="241"/>
      <c r="K18" s="241"/>
      <c r="L18" s="241"/>
      <c r="M18" s="241"/>
      <c r="N18" s="243"/>
      <c r="O18" s="241"/>
      <c r="P18" s="241"/>
      <c r="Q18" s="241"/>
    </row>
    <row r="19" spans="2:17" s="118" customFormat="1" ht="15.75">
      <c r="B19" s="199" t="s">
        <v>242</v>
      </c>
      <c r="D19" s="320">
        <v>0</v>
      </c>
      <c r="E19" s="320">
        <v>0</v>
      </c>
      <c r="F19" s="321">
        <v>0</v>
      </c>
      <c r="G19" s="321">
        <v>0</v>
      </c>
      <c r="H19" s="241">
        <v>0</v>
      </c>
      <c r="I19" s="241">
        <v>-108</v>
      </c>
      <c r="J19" s="241">
        <v>0</v>
      </c>
      <c r="K19" s="241">
        <v>0</v>
      </c>
      <c r="L19" s="241"/>
      <c r="M19" s="241">
        <f>SUM(D19:K19)</f>
        <v>-108</v>
      </c>
      <c r="N19" s="243"/>
      <c r="O19" s="241">
        <v>0</v>
      </c>
      <c r="P19" s="241"/>
      <c r="Q19" s="241">
        <f>+M19+O19</f>
        <v>-108</v>
      </c>
    </row>
    <row r="20" spans="2:17" s="118" customFormat="1" ht="15.75">
      <c r="B20" s="199" t="s">
        <v>130</v>
      </c>
      <c r="D20" s="320">
        <v>0</v>
      </c>
      <c r="E20" s="320">
        <v>0</v>
      </c>
      <c r="F20" s="321">
        <v>0</v>
      </c>
      <c r="G20" s="321">
        <v>0</v>
      </c>
      <c r="H20" s="241">
        <v>0</v>
      </c>
      <c r="I20" s="241">
        <v>0</v>
      </c>
      <c r="J20" s="241">
        <v>0</v>
      </c>
      <c r="K20" s="241">
        <v>-14</v>
      </c>
      <c r="L20" s="241"/>
      <c r="M20" s="241">
        <f>SUM(D20:K20)</f>
        <v>-14</v>
      </c>
      <c r="N20" s="243"/>
      <c r="O20" s="241">
        <v>0</v>
      </c>
      <c r="P20" s="241"/>
      <c r="Q20" s="241">
        <f>+M20+O20</f>
        <v>-14</v>
      </c>
    </row>
    <row r="21" spans="2:17" s="118" customFormat="1" ht="15.75">
      <c r="B21" s="199" t="s">
        <v>287</v>
      </c>
      <c r="D21" s="320"/>
      <c r="E21" s="320"/>
      <c r="F21" s="321"/>
      <c r="G21" s="321"/>
      <c r="H21" s="241"/>
      <c r="I21" s="241"/>
      <c r="J21" s="241"/>
      <c r="K21" s="241"/>
      <c r="L21" s="241"/>
      <c r="M21" s="241"/>
      <c r="N21" s="243"/>
      <c r="O21" s="241"/>
      <c r="P21" s="241"/>
      <c r="Q21" s="241"/>
    </row>
    <row r="22" spans="2:17" s="118" customFormat="1" ht="15.75">
      <c r="B22" s="199" t="s">
        <v>288</v>
      </c>
      <c r="D22" s="320">
        <v>0</v>
      </c>
      <c r="E22" s="320">
        <v>0</v>
      </c>
      <c r="F22" s="321">
        <v>0</v>
      </c>
      <c r="G22" s="321">
        <v>48824</v>
      </c>
      <c r="H22" s="241">
        <v>8</v>
      </c>
      <c r="I22" s="241">
        <v>0</v>
      </c>
      <c r="J22" s="241">
        <v>0</v>
      </c>
      <c r="K22" s="241">
        <v>0</v>
      </c>
      <c r="L22" s="241"/>
      <c r="M22" s="241">
        <f>SUM(D22:K22)</f>
        <v>48832</v>
      </c>
      <c r="N22" s="243"/>
      <c r="O22" s="241">
        <v>-8462</v>
      </c>
      <c r="P22" s="241"/>
      <c r="Q22" s="241">
        <f>+M22+O22</f>
        <v>40370</v>
      </c>
    </row>
    <row r="23" spans="2:17" s="118" customFormat="1" ht="15.75">
      <c r="B23" s="199" t="s">
        <v>233</v>
      </c>
      <c r="D23" s="320">
        <v>0</v>
      </c>
      <c r="E23" s="320">
        <v>0</v>
      </c>
      <c r="F23" s="321">
        <v>0</v>
      </c>
      <c r="G23" s="321">
        <v>0</v>
      </c>
      <c r="H23" s="241">
        <v>0</v>
      </c>
      <c r="I23" s="241">
        <v>-353</v>
      </c>
      <c r="J23" s="241">
        <v>0</v>
      </c>
      <c r="K23" s="241">
        <v>0</v>
      </c>
      <c r="L23" s="241"/>
      <c r="M23" s="241">
        <f>SUM(D23:K23)</f>
        <v>-353</v>
      </c>
      <c r="N23" s="243"/>
      <c r="O23" s="241">
        <v>0</v>
      </c>
      <c r="P23" s="241"/>
      <c r="Q23" s="241">
        <f>+M23+O23</f>
        <v>-353</v>
      </c>
    </row>
    <row r="24" spans="2:17" s="118" customFormat="1" ht="15.75">
      <c r="B24" s="199" t="s">
        <v>286</v>
      </c>
      <c r="D24" s="320">
        <v>0</v>
      </c>
      <c r="E24" s="320">
        <v>0</v>
      </c>
      <c r="F24" s="320">
        <v>0</v>
      </c>
      <c r="G24" s="320">
        <v>0</v>
      </c>
      <c r="H24" s="241">
        <v>-28</v>
      </c>
      <c r="I24" s="320">
        <v>0</v>
      </c>
      <c r="J24" s="241">
        <v>28</v>
      </c>
      <c r="K24" s="320">
        <v>0</v>
      </c>
      <c r="L24" s="241"/>
      <c r="M24" s="241">
        <f>SUM(D24:K24)</f>
        <v>0</v>
      </c>
      <c r="N24" s="243"/>
      <c r="O24" s="241">
        <v>0</v>
      </c>
      <c r="P24" s="241"/>
      <c r="Q24" s="241">
        <f>+M24+O24</f>
        <v>0</v>
      </c>
    </row>
    <row r="25" spans="4:17" s="118" customFormat="1" ht="15.75">
      <c r="D25" s="320"/>
      <c r="E25" s="320"/>
      <c r="F25" s="321"/>
      <c r="G25" s="321"/>
      <c r="H25" s="241"/>
      <c r="I25" s="241"/>
      <c r="J25" s="241"/>
      <c r="K25" s="241"/>
      <c r="L25" s="241"/>
      <c r="M25" s="241"/>
      <c r="N25" s="243"/>
      <c r="O25" s="241"/>
      <c r="P25" s="241"/>
      <c r="Q25" s="241"/>
    </row>
    <row r="26" spans="2:17" s="118" customFormat="1" ht="9" customHeight="1">
      <c r="B26" s="133"/>
      <c r="C26" s="133"/>
      <c r="D26" s="154"/>
      <c r="E26" s="154"/>
      <c r="F26" s="155"/>
      <c r="G26" s="155"/>
      <c r="H26" s="153"/>
      <c r="I26" s="152"/>
      <c r="J26" s="152"/>
      <c r="K26" s="152"/>
      <c r="L26" s="152"/>
      <c r="M26" s="152"/>
      <c r="N26" s="153"/>
      <c r="O26" s="152"/>
      <c r="P26" s="152"/>
      <c r="Q26" s="152"/>
    </row>
    <row r="27" spans="2:22" s="116" customFormat="1" ht="16.5" thickBot="1">
      <c r="B27" s="244" t="s">
        <v>278</v>
      </c>
      <c r="C27" s="99"/>
      <c r="D27" s="319">
        <f aca="true" t="shared" si="0" ref="D27:K27">SUM(D15:D26)</f>
        <v>627485</v>
      </c>
      <c r="E27" s="319">
        <f t="shared" si="0"/>
        <v>797104</v>
      </c>
      <c r="F27" s="319">
        <f t="shared" si="0"/>
        <v>1355</v>
      </c>
      <c r="G27" s="319">
        <f t="shared" si="0"/>
        <v>37320</v>
      </c>
      <c r="H27" s="319">
        <f t="shared" si="0"/>
        <v>74180</v>
      </c>
      <c r="I27" s="319">
        <f t="shared" si="0"/>
        <v>67164</v>
      </c>
      <c r="J27" s="319">
        <f t="shared" si="0"/>
        <v>496184</v>
      </c>
      <c r="K27" s="319">
        <f t="shared" si="0"/>
        <v>-98013</v>
      </c>
      <c r="L27" s="322"/>
      <c r="M27" s="319">
        <f>SUM(M15:M26)</f>
        <v>2002779</v>
      </c>
      <c r="N27" s="322"/>
      <c r="O27" s="319">
        <f>SUM(O15:O26)</f>
        <v>154820</v>
      </c>
      <c r="P27" s="271"/>
      <c r="Q27" s="319">
        <f>SUM(Q15:Q26)</f>
        <v>2157599</v>
      </c>
      <c r="R27" s="193"/>
      <c r="S27" s="193"/>
      <c r="T27" s="193"/>
      <c r="U27" s="193"/>
      <c r="V27" s="193"/>
    </row>
    <row r="28" spans="2:22" s="118" customFormat="1" ht="16.5" thickTop="1">
      <c r="B28" s="133"/>
      <c r="C28" s="127"/>
      <c r="D28" s="323"/>
      <c r="E28" s="320"/>
      <c r="F28" s="201"/>
      <c r="G28" s="201"/>
      <c r="H28" s="200"/>
      <c r="I28" s="201"/>
      <c r="J28" s="241"/>
      <c r="K28" s="201"/>
      <c r="L28" s="201"/>
      <c r="M28" s="201"/>
      <c r="N28" s="243"/>
      <c r="O28" s="201"/>
      <c r="P28" s="241"/>
      <c r="Q28" s="241"/>
      <c r="R28" s="199"/>
      <c r="S28" s="199"/>
      <c r="T28" s="199"/>
      <c r="U28" s="199"/>
      <c r="V28" s="199"/>
    </row>
    <row r="29" spans="2:17" s="118" customFormat="1" ht="15.75">
      <c r="B29" s="133"/>
      <c r="C29" s="127"/>
      <c r="D29" s="156"/>
      <c r="E29" s="154"/>
      <c r="F29" s="129"/>
      <c r="G29" s="129"/>
      <c r="H29" s="128"/>
      <c r="I29" s="129"/>
      <c r="J29" s="129"/>
      <c r="K29" s="129"/>
      <c r="L29" s="129"/>
      <c r="M29" s="129"/>
      <c r="N29" s="128"/>
      <c r="O29" s="129"/>
      <c r="P29" s="129"/>
      <c r="Q29" s="129"/>
    </row>
    <row r="30" spans="1:17" s="118" customFormat="1" ht="6.75" customHeight="1">
      <c r="A30" s="133"/>
      <c r="B30" s="133"/>
      <c r="C30" s="127"/>
      <c r="D30" s="156"/>
      <c r="E30" s="154"/>
      <c r="F30" s="128"/>
      <c r="G30" s="128"/>
      <c r="H30" s="128"/>
      <c r="I30" s="128"/>
      <c r="J30" s="128"/>
      <c r="K30" s="128"/>
      <c r="L30" s="128"/>
      <c r="M30" s="128"/>
      <c r="N30" s="128"/>
      <c r="O30" s="129"/>
      <c r="P30" s="129"/>
      <c r="Q30" s="129"/>
    </row>
    <row r="31" spans="2:17" s="118" customFormat="1" ht="8.25" customHeight="1">
      <c r="B31" s="199"/>
      <c r="C31" s="238"/>
      <c r="D31" s="323"/>
      <c r="E31" s="320"/>
      <c r="F31" s="200"/>
      <c r="G31" s="200"/>
      <c r="H31" s="200"/>
      <c r="I31" s="200"/>
      <c r="J31" s="200"/>
      <c r="K31" s="200"/>
      <c r="L31" s="200"/>
      <c r="M31" s="200"/>
      <c r="N31" s="200"/>
      <c r="O31" s="200"/>
      <c r="P31" s="201"/>
      <c r="Q31" s="200"/>
    </row>
    <row r="32" spans="2:17" s="118" customFormat="1" ht="15.75">
      <c r="B32" s="193" t="s">
        <v>251</v>
      </c>
      <c r="C32" s="199"/>
      <c r="D32" s="241">
        <v>627485</v>
      </c>
      <c r="E32" s="243">
        <v>797104</v>
      </c>
      <c r="F32" s="241">
        <v>1415</v>
      </c>
      <c r="G32" s="241">
        <v>209819</v>
      </c>
      <c r="H32" s="241">
        <v>80870</v>
      </c>
      <c r="I32" s="241">
        <v>101901</v>
      </c>
      <c r="J32" s="241">
        <v>621868</v>
      </c>
      <c r="K32" s="241">
        <v>-54641</v>
      </c>
      <c r="L32" s="241"/>
      <c r="M32" s="241">
        <f>SUM(D32:K32)</f>
        <v>2385821</v>
      </c>
      <c r="N32" s="243"/>
      <c r="O32" s="241">
        <v>152991</v>
      </c>
      <c r="P32" s="241"/>
      <c r="Q32" s="241">
        <f>+O32+M32</f>
        <v>2538812</v>
      </c>
    </row>
    <row r="33" spans="4:17" s="118" customFormat="1" ht="15.75">
      <c r="D33" s="152"/>
      <c r="E33" s="153"/>
      <c r="F33" s="152"/>
      <c r="G33" s="152"/>
      <c r="H33" s="152"/>
      <c r="I33" s="152"/>
      <c r="J33" s="152"/>
      <c r="K33" s="152"/>
      <c r="L33" s="152"/>
      <c r="M33" s="152"/>
      <c r="N33" s="153"/>
      <c r="O33" s="241"/>
      <c r="P33" s="152"/>
      <c r="Q33" s="152"/>
    </row>
    <row r="34" spans="1:17" s="118" customFormat="1" ht="15.75">
      <c r="A34" s="199"/>
      <c r="B34" s="199" t="s">
        <v>290</v>
      </c>
      <c r="D34" s="320">
        <v>0</v>
      </c>
      <c r="E34" s="320">
        <v>0</v>
      </c>
      <c r="F34" s="321">
        <v>0</v>
      </c>
      <c r="G34" s="321">
        <v>0</v>
      </c>
      <c r="H34" s="241">
        <v>0</v>
      </c>
      <c r="I34" s="241">
        <v>0</v>
      </c>
      <c r="J34" s="241">
        <v>4613</v>
      </c>
      <c r="K34" s="241">
        <v>0</v>
      </c>
      <c r="L34" s="241"/>
      <c r="M34" s="241">
        <f>SUM(D34:K34)</f>
        <v>4613</v>
      </c>
      <c r="N34" s="243"/>
      <c r="O34" s="241">
        <v>-1204</v>
      </c>
      <c r="P34" s="241"/>
      <c r="Q34" s="241">
        <f>+M34+O34</f>
        <v>3409</v>
      </c>
    </row>
    <row r="35" spans="1:17" s="118" customFormat="1" ht="15.75">
      <c r="A35" s="199"/>
      <c r="B35" s="199" t="s">
        <v>129</v>
      </c>
      <c r="D35" s="320"/>
      <c r="E35" s="320"/>
      <c r="F35" s="321"/>
      <c r="G35" s="321"/>
      <c r="H35" s="241"/>
      <c r="I35" s="241"/>
      <c r="J35" s="241"/>
      <c r="K35" s="241"/>
      <c r="L35" s="241"/>
      <c r="M35" s="241"/>
      <c r="N35" s="243"/>
      <c r="O35" s="241"/>
      <c r="P35" s="241"/>
      <c r="Q35" s="241"/>
    </row>
    <row r="36" spans="1:17" s="118" customFormat="1" ht="15.75">
      <c r="A36" s="199"/>
      <c r="B36" s="199" t="s">
        <v>242</v>
      </c>
      <c r="D36" s="320">
        <v>0</v>
      </c>
      <c r="E36" s="320">
        <v>0</v>
      </c>
      <c r="F36" s="321">
        <v>0</v>
      </c>
      <c r="G36" s="321">
        <v>0</v>
      </c>
      <c r="H36" s="241">
        <v>0</v>
      </c>
      <c r="I36" s="241">
        <f>-204939-4002</f>
        <v>-208941</v>
      </c>
      <c r="J36" s="241">
        <v>0</v>
      </c>
      <c r="K36" s="241">
        <v>0</v>
      </c>
      <c r="L36" s="241"/>
      <c r="M36" s="241">
        <f>SUM(D36:K36)</f>
        <v>-208941</v>
      </c>
      <c r="N36" s="243"/>
      <c r="O36" s="241">
        <v>0</v>
      </c>
      <c r="P36" s="241"/>
      <c r="Q36" s="241">
        <f>+M36+O36</f>
        <v>-208941</v>
      </c>
    </row>
    <row r="37" spans="1:17" s="118" customFormat="1" ht="15.75">
      <c r="A37" s="199"/>
      <c r="B37" s="199" t="s">
        <v>130</v>
      </c>
      <c r="D37" s="320">
        <v>0</v>
      </c>
      <c r="E37" s="320">
        <v>0</v>
      </c>
      <c r="F37" s="321">
        <v>0</v>
      </c>
      <c r="G37" s="321">
        <v>0</v>
      </c>
      <c r="H37" s="241">
        <v>0</v>
      </c>
      <c r="I37" s="241">
        <v>0</v>
      </c>
      <c r="J37" s="241">
        <v>0</v>
      </c>
      <c r="K37" s="241">
        <v>-28647</v>
      </c>
      <c r="L37" s="241"/>
      <c r="M37" s="241">
        <f>SUM(D37:K37)</f>
        <v>-28647</v>
      </c>
      <c r="N37" s="243"/>
      <c r="O37" s="241">
        <v>0</v>
      </c>
      <c r="P37" s="241"/>
      <c r="Q37" s="241">
        <f>+M37+O37</f>
        <v>-28647</v>
      </c>
    </row>
    <row r="38" spans="1:17" s="118" customFormat="1" ht="15.75">
      <c r="A38" s="199"/>
      <c r="B38" s="199" t="s">
        <v>287</v>
      </c>
      <c r="D38" s="320"/>
      <c r="E38" s="320"/>
      <c r="F38" s="321"/>
      <c r="G38" s="321"/>
      <c r="H38" s="241"/>
      <c r="I38" s="241"/>
      <c r="J38" s="241"/>
      <c r="K38" s="241"/>
      <c r="L38" s="241"/>
      <c r="M38" s="241"/>
      <c r="N38" s="243"/>
      <c r="O38" s="241"/>
      <c r="P38" s="241"/>
      <c r="Q38" s="241"/>
    </row>
    <row r="39" spans="1:17" s="118" customFormat="1" ht="15.75">
      <c r="A39" s="199"/>
      <c r="B39" s="199" t="s">
        <v>288</v>
      </c>
      <c r="D39" s="320">
        <v>0</v>
      </c>
      <c r="E39" s="320">
        <v>0</v>
      </c>
      <c r="F39" s="321">
        <v>0</v>
      </c>
      <c r="G39" s="321">
        <v>7882</v>
      </c>
      <c r="H39" s="241">
        <v>0</v>
      </c>
      <c r="I39" s="241">
        <v>0</v>
      </c>
      <c r="J39" s="241">
        <v>0</v>
      </c>
      <c r="K39" s="241">
        <v>0</v>
      </c>
      <c r="L39" s="241"/>
      <c r="M39" s="241">
        <f>SUM(D39:K39)</f>
        <v>7882</v>
      </c>
      <c r="N39" s="243"/>
      <c r="O39" s="241">
        <f>-1375-4577+2408</f>
        <v>-3544</v>
      </c>
      <c r="P39" s="241"/>
      <c r="Q39" s="241">
        <f>+M39+O39</f>
        <v>4338</v>
      </c>
    </row>
    <row r="40" spans="1:17" s="118" customFormat="1" ht="15.75">
      <c r="A40" s="199"/>
      <c r="B40" s="199" t="s">
        <v>233</v>
      </c>
      <c r="D40" s="320">
        <v>0</v>
      </c>
      <c r="E40" s="320">
        <v>0</v>
      </c>
      <c r="F40" s="321">
        <v>0</v>
      </c>
      <c r="G40" s="321">
        <v>0</v>
      </c>
      <c r="H40" s="241">
        <v>0</v>
      </c>
      <c r="I40" s="241">
        <v>-371</v>
      </c>
      <c r="J40" s="241">
        <v>0</v>
      </c>
      <c r="K40" s="241">
        <v>0</v>
      </c>
      <c r="L40" s="241"/>
      <c r="M40" s="241">
        <f>SUM(D40:K40)</f>
        <v>-371</v>
      </c>
      <c r="N40" s="243"/>
      <c r="O40" s="241">
        <v>0</v>
      </c>
      <c r="P40" s="241"/>
      <c r="Q40" s="241">
        <f>+M40+O40</f>
        <v>-371</v>
      </c>
    </row>
    <row r="41" spans="1:17" s="118" customFormat="1" ht="9.75" customHeight="1">
      <c r="A41" s="199"/>
      <c r="D41" s="320"/>
      <c r="E41" s="320"/>
      <c r="F41" s="321"/>
      <c r="G41" s="321"/>
      <c r="H41" s="241"/>
      <c r="I41" s="241"/>
      <c r="J41" s="241"/>
      <c r="K41" s="241"/>
      <c r="L41" s="241"/>
      <c r="M41" s="241"/>
      <c r="N41" s="243"/>
      <c r="O41" s="241"/>
      <c r="P41" s="241"/>
      <c r="Q41" s="241"/>
    </row>
    <row r="42" spans="1:17" s="118" customFormat="1" ht="15.75">
      <c r="A42" s="199"/>
      <c r="B42" s="133"/>
      <c r="C42" s="133"/>
      <c r="D42" s="154"/>
      <c r="E42" s="154"/>
      <c r="F42" s="155"/>
      <c r="G42" s="155"/>
      <c r="H42" s="153"/>
      <c r="I42" s="152"/>
      <c r="J42" s="152"/>
      <c r="K42" s="152"/>
      <c r="L42" s="152"/>
      <c r="M42" s="152"/>
      <c r="N42" s="153"/>
      <c r="O42" s="152"/>
      <c r="P42" s="152"/>
      <c r="Q42" s="152"/>
    </row>
    <row r="43" spans="2:17" s="118" customFormat="1" ht="16.5" thickBot="1">
      <c r="B43" s="244" t="s">
        <v>252</v>
      </c>
      <c r="C43" s="99"/>
      <c r="D43" s="319">
        <f aca="true" t="shared" si="1" ref="D43:K43">SUM(D32:D42)</f>
        <v>627485</v>
      </c>
      <c r="E43" s="319">
        <f t="shared" si="1"/>
        <v>797104</v>
      </c>
      <c r="F43" s="319">
        <f t="shared" si="1"/>
        <v>1415</v>
      </c>
      <c r="G43" s="319">
        <f t="shared" si="1"/>
        <v>217701</v>
      </c>
      <c r="H43" s="319">
        <f t="shared" si="1"/>
        <v>80870</v>
      </c>
      <c r="I43" s="319">
        <f t="shared" si="1"/>
        <v>-107411</v>
      </c>
      <c r="J43" s="319">
        <f t="shared" si="1"/>
        <v>626481</v>
      </c>
      <c r="K43" s="319">
        <f t="shared" si="1"/>
        <v>-83288</v>
      </c>
      <c r="L43" s="322"/>
      <c r="M43" s="319">
        <f>SUM(M32:M42)</f>
        <v>2160357</v>
      </c>
      <c r="N43" s="322"/>
      <c r="O43" s="319">
        <f>SUM(O32:O42)</f>
        <v>148243</v>
      </c>
      <c r="P43" s="271"/>
      <c r="Q43" s="319">
        <f>SUM(Q32:Q42)</f>
        <v>2308600</v>
      </c>
    </row>
    <row r="44" spans="2:17" s="118" customFormat="1" ht="16.5" thickTop="1">
      <c r="B44" s="244"/>
      <c r="C44" s="99"/>
      <c r="D44" s="322"/>
      <c r="E44" s="322"/>
      <c r="F44" s="322"/>
      <c r="G44" s="322"/>
      <c r="H44" s="322"/>
      <c r="I44" s="322"/>
      <c r="J44" s="322"/>
      <c r="K44" s="322"/>
      <c r="L44" s="322"/>
      <c r="M44" s="322"/>
      <c r="N44" s="322"/>
      <c r="O44" s="322"/>
      <c r="P44" s="271"/>
      <c r="Q44" s="322"/>
    </row>
    <row r="45" spans="3:17" s="118" customFormat="1" ht="15.75">
      <c r="C45" s="127"/>
      <c r="D45" s="156"/>
      <c r="E45" s="154"/>
      <c r="F45" s="129"/>
      <c r="G45" s="129"/>
      <c r="H45" s="129"/>
      <c r="I45" s="129"/>
      <c r="J45" s="129"/>
      <c r="K45" s="129"/>
      <c r="L45" s="129"/>
      <c r="M45" s="129"/>
      <c r="N45" s="129"/>
      <c r="O45" s="129"/>
      <c r="P45" s="129"/>
      <c r="Q45" s="129"/>
    </row>
    <row r="46" spans="2:17" s="97" customFormat="1" ht="30.75" customHeight="1">
      <c r="B46" s="157"/>
      <c r="C46" s="157"/>
      <c r="D46" s="157"/>
      <c r="E46" s="157"/>
      <c r="F46" s="157"/>
      <c r="G46" s="157"/>
      <c r="H46" s="157"/>
      <c r="I46" s="157"/>
      <c r="J46" s="157"/>
      <c r="K46" s="157"/>
      <c r="L46" s="157"/>
      <c r="M46" s="157"/>
      <c r="N46" s="157"/>
      <c r="O46" s="157"/>
      <c r="P46" s="157"/>
      <c r="Q46" s="157"/>
    </row>
    <row r="47" spans="2:17" s="97" customFormat="1" ht="15.75">
      <c r="B47" s="151"/>
      <c r="C47" s="151"/>
      <c r="D47" s="158"/>
      <c r="E47" s="158"/>
      <c r="F47" s="103"/>
      <c r="G47" s="103"/>
      <c r="H47" s="103"/>
      <c r="I47" s="103"/>
      <c r="J47" s="103"/>
      <c r="K47" s="103"/>
      <c r="L47" s="103"/>
      <c r="M47" s="103"/>
      <c r="N47" s="103"/>
      <c r="O47" s="101"/>
      <c r="P47" s="101"/>
      <c r="Q47" s="101"/>
    </row>
    <row r="48" spans="2:17" ht="15">
      <c r="B48" s="159"/>
      <c r="C48" s="159"/>
      <c r="D48" s="160"/>
      <c r="E48" s="160"/>
      <c r="F48" s="161"/>
      <c r="G48" s="161"/>
      <c r="H48" s="161"/>
      <c r="I48" s="161"/>
      <c r="J48" s="161"/>
      <c r="K48" s="161"/>
      <c r="L48" s="161"/>
      <c r="M48" s="161"/>
      <c r="N48" s="161"/>
      <c r="O48" s="162"/>
      <c r="P48" s="162"/>
      <c r="Q48" s="162"/>
    </row>
    <row r="49" spans="2:17" ht="15">
      <c r="B49" s="159"/>
      <c r="C49" s="163"/>
      <c r="D49" s="160"/>
      <c r="E49" s="160"/>
      <c r="F49" s="161"/>
      <c r="G49" s="161"/>
      <c r="H49" s="161"/>
      <c r="I49" s="161"/>
      <c r="J49" s="161"/>
      <c r="K49" s="161"/>
      <c r="L49" s="161"/>
      <c r="M49" s="161"/>
      <c r="N49" s="161"/>
      <c r="O49" s="161"/>
      <c r="P49" s="161"/>
      <c r="Q49" s="161"/>
    </row>
    <row r="50" spans="2:17" ht="15">
      <c r="B50" s="159"/>
      <c r="C50" s="159"/>
      <c r="D50" s="160"/>
      <c r="E50" s="160"/>
      <c r="F50" s="161"/>
      <c r="G50" s="161"/>
      <c r="H50" s="161"/>
      <c r="I50" s="161"/>
      <c r="J50" s="161"/>
      <c r="K50" s="161"/>
      <c r="L50" s="161"/>
      <c r="M50" s="161"/>
      <c r="N50" s="161"/>
      <c r="O50" s="161"/>
      <c r="P50" s="161"/>
      <c r="Q50" s="161"/>
    </row>
    <row r="51" spans="2:14" ht="15">
      <c r="B51" s="159"/>
      <c r="C51" s="159"/>
      <c r="D51" s="160"/>
      <c r="E51" s="160"/>
      <c r="F51" s="161"/>
      <c r="G51" s="161"/>
      <c r="H51" s="161"/>
      <c r="I51" s="161"/>
      <c r="J51" s="161"/>
      <c r="K51" s="161"/>
      <c r="L51" s="161"/>
      <c r="M51" s="161"/>
      <c r="N51" s="161"/>
    </row>
    <row r="52" spans="2:14" ht="15">
      <c r="B52" s="159"/>
      <c r="C52" s="159"/>
      <c r="D52" s="160"/>
      <c r="E52" s="160"/>
      <c r="F52" s="161"/>
      <c r="G52" s="161"/>
      <c r="H52" s="161"/>
      <c r="I52" s="161"/>
      <c r="J52" s="161"/>
      <c r="K52" s="161"/>
      <c r="L52" s="161"/>
      <c r="M52" s="161"/>
      <c r="N52" s="161"/>
    </row>
    <row r="53" spans="2:14" ht="15">
      <c r="B53" s="159"/>
      <c r="C53" s="159"/>
      <c r="D53" s="160"/>
      <c r="E53" s="160"/>
      <c r="F53" s="161"/>
      <c r="G53" s="161"/>
      <c r="H53" s="161"/>
      <c r="I53" s="161"/>
      <c r="J53" s="161"/>
      <c r="K53" s="161"/>
      <c r="L53" s="161"/>
      <c r="M53" s="161"/>
      <c r="N53" s="161"/>
    </row>
    <row r="54" spans="2:14" ht="15">
      <c r="B54" s="159"/>
      <c r="C54" s="159"/>
      <c r="D54" s="160"/>
      <c r="E54" s="160"/>
      <c r="F54" s="161"/>
      <c r="G54" s="161"/>
      <c r="H54" s="161"/>
      <c r="I54" s="161"/>
      <c r="J54" s="161"/>
      <c r="K54" s="161"/>
      <c r="L54" s="161"/>
      <c r="M54" s="161"/>
      <c r="N54" s="161"/>
    </row>
    <row r="55" spans="2:14" ht="15">
      <c r="B55" s="159"/>
      <c r="C55" s="159"/>
      <c r="D55" s="160"/>
      <c r="E55" s="160"/>
      <c r="F55" s="161"/>
      <c r="G55" s="161"/>
      <c r="H55" s="161"/>
      <c r="I55" s="161"/>
      <c r="J55" s="161"/>
      <c r="K55" s="161"/>
      <c r="L55" s="161"/>
      <c r="M55" s="161"/>
      <c r="N55" s="161"/>
    </row>
    <row r="56" spans="2:14" ht="15">
      <c r="B56" s="159"/>
      <c r="C56" s="159"/>
      <c r="D56" s="160"/>
      <c r="E56" s="160"/>
      <c r="F56" s="161"/>
      <c r="G56" s="161"/>
      <c r="H56" s="161"/>
      <c r="I56" s="161"/>
      <c r="J56" s="161"/>
      <c r="K56" s="161"/>
      <c r="L56" s="161"/>
      <c r="M56" s="161"/>
      <c r="N56" s="161"/>
    </row>
    <row r="57" spans="2:14" ht="15">
      <c r="B57" s="159"/>
      <c r="C57" s="159"/>
      <c r="D57" s="160"/>
      <c r="E57" s="160"/>
      <c r="F57" s="161"/>
      <c r="G57" s="161"/>
      <c r="H57" s="161"/>
      <c r="I57" s="161"/>
      <c r="J57" s="161"/>
      <c r="K57" s="161"/>
      <c r="L57" s="161"/>
      <c r="M57" s="161"/>
      <c r="N57" s="161"/>
    </row>
    <row r="58" spans="2:14" ht="15">
      <c r="B58" s="159"/>
      <c r="C58" s="159"/>
      <c r="D58" s="160"/>
      <c r="E58" s="160"/>
      <c r="F58" s="161"/>
      <c r="G58" s="161"/>
      <c r="H58" s="161"/>
      <c r="I58" s="161"/>
      <c r="J58" s="161"/>
      <c r="K58" s="161"/>
      <c r="L58" s="161"/>
      <c r="M58" s="161"/>
      <c r="N58" s="161"/>
    </row>
    <row r="59" spans="2:14" ht="15">
      <c r="B59" s="159"/>
      <c r="C59" s="159"/>
      <c r="D59" s="160"/>
      <c r="E59" s="160"/>
      <c r="F59" s="161"/>
      <c r="G59" s="161"/>
      <c r="H59" s="161"/>
      <c r="I59" s="161"/>
      <c r="J59" s="161"/>
      <c r="K59" s="161"/>
      <c r="L59" s="161"/>
      <c r="M59" s="161"/>
      <c r="N59" s="161"/>
    </row>
    <row r="60" spans="2:14" ht="15">
      <c r="B60" s="159"/>
      <c r="C60" s="159"/>
      <c r="D60" s="160"/>
      <c r="E60" s="160"/>
      <c r="F60" s="161"/>
      <c r="G60" s="161"/>
      <c r="H60" s="161"/>
      <c r="I60" s="161"/>
      <c r="J60" s="161"/>
      <c r="K60" s="161"/>
      <c r="L60" s="161"/>
      <c r="M60" s="161"/>
      <c r="N60" s="161"/>
    </row>
    <row r="61" spans="2:14" ht="15">
      <c r="B61" s="159"/>
      <c r="C61" s="159"/>
      <c r="D61" s="160"/>
      <c r="E61" s="160"/>
      <c r="F61" s="161"/>
      <c r="G61" s="161"/>
      <c r="H61" s="161"/>
      <c r="I61" s="161"/>
      <c r="J61" s="161"/>
      <c r="K61" s="161"/>
      <c r="L61" s="161"/>
      <c r="M61" s="161"/>
      <c r="N61" s="161"/>
    </row>
    <row r="62" spans="2:14" ht="15">
      <c r="B62" s="159"/>
      <c r="C62" s="159"/>
      <c r="D62" s="160"/>
      <c r="E62" s="160"/>
      <c r="F62" s="161"/>
      <c r="G62" s="161"/>
      <c r="H62" s="161"/>
      <c r="I62" s="161"/>
      <c r="J62" s="161"/>
      <c r="K62" s="161"/>
      <c r="L62" s="161"/>
      <c r="M62" s="161"/>
      <c r="N62" s="161"/>
    </row>
    <row r="63" spans="2:5" ht="15">
      <c r="B63" s="164"/>
      <c r="C63" s="164"/>
      <c r="D63" s="165"/>
      <c r="E63" s="165"/>
    </row>
    <row r="64" spans="2:5" ht="15">
      <c r="B64" s="164"/>
      <c r="C64" s="164"/>
      <c r="D64" s="165"/>
      <c r="E64" s="165"/>
    </row>
    <row r="65" spans="2:5" ht="15">
      <c r="B65" s="159"/>
      <c r="C65" s="159"/>
      <c r="D65" s="165"/>
      <c r="E65" s="165"/>
    </row>
    <row r="66" spans="2:5" ht="15">
      <c r="B66" s="159"/>
      <c r="C66" s="159"/>
      <c r="D66" s="165"/>
      <c r="E66" s="165"/>
    </row>
    <row r="67" spans="2:5" ht="15">
      <c r="B67" s="159"/>
      <c r="C67" s="159"/>
      <c r="D67" s="165"/>
      <c r="E67" s="165"/>
    </row>
    <row r="68" spans="2:5" ht="15">
      <c r="B68" s="159"/>
      <c r="C68" s="159"/>
      <c r="D68" s="165"/>
      <c r="E68" s="165"/>
    </row>
    <row r="69" spans="2:5" ht="15">
      <c r="B69" s="159"/>
      <c r="C69" s="159"/>
      <c r="D69" s="165"/>
      <c r="E69" s="165"/>
    </row>
    <row r="70" spans="2:5" ht="15">
      <c r="B70" s="159"/>
      <c r="C70" s="159"/>
      <c r="D70" s="165"/>
      <c r="E70" s="165"/>
    </row>
    <row r="71" spans="2:5" ht="15">
      <c r="B71" s="159"/>
      <c r="C71" s="159"/>
      <c r="D71" s="166"/>
      <c r="E71" s="166"/>
    </row>
    <row r="72" spans="2:5" ht="15">
      <c r="B72" s="164"/>
      <c r="C72" s="164"/>
      <c r="D72" s="165"/>
      <c r="E72" s="165"/>
    </row>
    <row r="73" spans="2:5" ht="15">
      <c r="B73" s="164"/>
      <c r="C73" s="164"/>
      <c r="D73" s="165"/>
      <c r="E73" s="165"/>
    </row>
    <row r="74" spans="2:5" ht="15">
      <c r="B74" s="164"/>
      <c r="C74" s="164"/>
      <c r="D74" s="165"/>
      <c r="E74" s="165"/>
    </row>
    <row r="75" spans="2:5" ht="15">
      <c r="B75" s="164"/>
      <c r="C75" s="164"/>
      <c r="D75" s="165"/>
      <c r="E75" s="165"/>
    </row>
    <row r="76" spans="2:5" ht="15">
      <c r="B76" s="164"/>
      <c r="C76" s="164"/>
      <c r="D76" s="165"/>
      <c r="E76" s="165"/>
    </row>
    <row r="77" spans="2:5" ht="15">
      <c r="B77" s="159"/>
      <c r="C77" s="159"/>
      <c r="D77" s="166"/>
      <c r="E77" s="166"/>
    </row>
    <row r="78" spans="2:5" ht="15">
      <c r="B78" s="159"/>
      <c r="C78" s="159"/>
      <c r="D78" s="166"/>
      <c r="E78" s="166"/>
    </row>
    <row r="79" spans="2:5" ht="15">
      <c r="B79" s="164"/>
      <c r="C79" s="164"/>
      <c r="D79" s="167"/>
      <c r="E79" s="167"/>
    </row>
    <row r="80" spans="2:5" ht="15">
      <c r="B80" s="159"/>
      <c r="C80" s="159"/>
      <c r="D80" s="159"/>
      <c r="E80" s="159"/>
    </row>
    <row r="81" spans="2:5" ht="15">
      <c r="B81" s="159"/>
      <c r="C81" s="159"/>
      <c r="D81" s="159"/>
      <c r="E81" s="159"/>
    </row>
    <row r="82" spans="2:5" ht="15">
      <c r="B82" s="159"/>
      <c r="C82" s="159"/>
      <c r="D82" s="159"/>
      <c r="E82" s="159"/>
    </row>
    <row r="83" spans="2:5" ht="15">
      <c r="B83" s="159"/>
      <c r="C83" s="159"/>
      <c r="D83" s="159"/>
      <c r="E83" s="159"/>
    </row>
    <row r="84" spans="2:5" ht="15">
      <c r="B84" s="159"/>
      <c r="C84" s="159"/>
      <c r="D84" s="159"/>
      <c r="E84" s="159"/>
    </row>
    <row r="85" spans="2:5" ht="15">
      <c r="B85" s="159"/>
      <c r="C85" s="159"/>
      <c r="D85" s="159"/>
      <c r="E85" s="159"/>
    </row>
    <row r="86" spans="2:5" ht="15">
      <c r="B86" s="159"/>
      <c r="C86" s="159"/>
      <c r="D86" s="159"/>
      <c r="E86" s="159"/>
    </row>
    <row r="87" spans="2:5" ht="15">
      <c r="B87" s="159"/>
      <c r="C87" s="159"/>
      <c r="D87" s="159"/>
      <c r="E87" s="159"/>
    </row>
    <row r="88" spans="2:5" ht="15">
      <c r="B88" s="159"/>
      <c r="C88" s="159"/>
      <c r="D88" s="159"/>
      <c r="E88" s="159"/>
    </row>
    <row r="89" spans="2:5" ht="15">
      <c r="B89" s="159"/>
      <c r="C89" s="159"/>
      <c r="D89" s="159"/>
      <c r="E89" s="159"/>
    </row>
    <row r="90" spans="2:5" ht="15">
      <c r="B90" s="159"/>
      <c r="C90" s="159"/>
      <c r="D90" s="159"/>
      <c r="E90" s="159"/>
    </row>
    <row r="91" spans="2:5" ht="15">
      <c r="B91" s="159"/>
      <c r="C91" s="159"/>
      <c r="D91" s="159"/>
      <c r="E91" s="159"/>
    </row>
    <row r="92" spans="2:5" ht="15">
      <c r="B92" s="159"/>
      <c r="C92" s="159"/>
      <c r="D92" s="159"/>
      <c r="E92" s="159"/>
    </row>
    <row r="93" spans="2:5" ht="15">
      <c r="B93" s="159"/>
      <c r="C93" s="159"/>
      <c r="D93" s="159"/>
      <c r="E93" s="159"/>
    </row>
    <row r="94" spans="2:5" ht="15">
      <c r="B94" s="159"/>
      <c r="C94" s="159"/>
      <c r="D94" s="159"/>
      <c r="E94" s="159"/>
    </row>
    <row r="95" spans="2:5" ht="15">
      <c r="B95" s="159"/>
      <c r="C95" s="159"/>
      <c r="D95" s="159"/>
      <c r="E95" s="159"/>
    </row>
    <row r="96" spans="2:5" ht="15">
      <c r="B96" s="159"/>
      <c r="C96" s="159"/>
      <c r="D96" s="159"/>
      <c r="E96" s="159"/>
    </row>
    <row r="97" spans="2:5" ht="15">
      <c r="B97" s="159"/>
      <c r="C97" s="159"/>
      <c r="D97" s="159"/>
      <c r="E97" s="159"/>
    </row>
    <row r="98" spans="2:5" ht="15">
      <c r="B98" s="159"/>
      <c r="C98" s="159"/>
      <c r="D98" s="159"/>
      <c r="E98" s="159"/>
    </row>
    <row r="99" spans="2:5" ht="15">
      <c r="B99" s="159"/>
      <c r="C99" s="159"/>
      <c r="D99" s="159"/>
      <c r="E99" s="159"/>
    </row>
    <row r="100" spans="2:5" ht="15">
      <c r="B100" s="159"/>
      <c r="C100" s="159"/>
      <c r="D100" s="159"/>
      <c r="E100" s="159"/>
    </row>
    <row r="101" spans="2:5" ht="15">
      <c r="B101" s="159"/>
      <c r="C101" s="159"/>
      <c r="D101" s="159"/>
      <c r="E101" s="159"/>
    </row>
    <row r="102" spans="2:5" ht="15">
      <c r="B102" s="159"/>
      <c r="C102" s="159"/>
      <c r="D102" s="159"/>
      <c r="E102" s="159"/>
    </row>
    <row r="103" spans="2:5" ht="15">
      <c r="B103" s="159"/>
      <c r="C103" s="159"/>
      <c r="D103" s="159"/>
      <c r="E103" s="159"/>
    </row>
    <row r="104" spans="2:5" ht="15">
      <c r="B104" s="159"/>
      <c r="C104" s="159"/>
      <c r="D104" s="159"/>
      <c r="E104" s="159"/>
    </row>
    <row r="105" spans="2:5" ht="15">
      <c r="B105" s="159"/>
      <c r="C105" s="159"/>
      <c r="D105" s="159"/>
      <c r="E105" s="159"/>
    </row>
    <row r="106" spans="2:5" ht="15">
      <c r="B106" s="159"/>
      <c r="C106" s="159"/>
      <c r="D106" s="159"/>
      <c r="E106" s="159"/>
    </row>
    <row r="107" spans="2:5" ht="15">
      <c r="B107" s="159"/>
      <c r="C107" s="159"/>
      <c r="D107" s="159"/>
      <c r="E107" s="159"/>
    </row>
    <row r="108" spans="2:5" ht="15">
      <c r="B108" s="159"/>
      <c r="C108" s="159"/>
      <c r="D108" s="159"/>
      <c r="E108" s="159"/>
    </row>
    <row r="109" spans="2:5" ht="15">
      <c r="B109" s="159"/>
      <c r="C109" s="159"/>
      <c r="D109" s="159"/>
      <c r="E109" s="159"/>
    </row>
    <row r="110" spans="2:5" ht="15">
      <c r="B110" s="159"/>
      <c r="C110" s="159"/>
      <c r="D110" s="159"/>
      <c r="E110" s="159"/>
    </row>
    <row r="111" spans="2:5" ht="15">
      <c r="B111" s="159"/>
      <c r="C111" s="159"/>
      <c r="D111" s="159"/>
      <c r="E111" s="159"/>
    </row>
    <row r="112" spans="2:5" ht="15">
      <c r="B112" s="159"/>
      <c r="C112" s="159"/>
      <c r="D112" s="159"/>
      <c r="E112" s="159"/>
    </row>
    <row r="113" spans="2:5" ht="15">
      <c r="B113" s="159"/>
      <c r="C113" s="159"/>
      <c r="D113" s="159"/>
      <c r="E113" s="159"/>
    </row>
    <row r="114" spans="2:5" ht="15">
      <c r="B114" s="159"/>
      <c r="C114" s="159"/>
      <c r="D114" s="159"/>
      <c r="E114" s="159"/>
    </row>
    <row r="115" spans="2:5" ht="15">
      <c r="B115" s="159"/>
      <c r="C115" s="159"/>
      <c r="D115" s="159"/>
      <c r="E115" s="159"/>
    </row>
    <row r="116" spans="2:5" ht="15">
      <c r="B116" s="159"/>
      <c r="C116" s="159"/>
      <c r="D116" s="159"/>
      <c r="E116" s="159"/>
    </row>
    <row r="117" spans="2:5" ht="15">
      <c r="B117" s="159"/>
      <c r="C117" s="159"/>
      <c r="D117" s="159"/>
      <c r="E117" s="159"/>
    </row>
    <row r="118" spans="2:5" ht="15">
      <c r="B118" s="159"/>
      <c r="C118" s="159"/>
      <c r="D118" s="159"/>
      <c r="E118" s="159"/>
    </row>
    <row r="119" spans="2:5" ht="15">
      <c r="B119" s="159"/>
      <c r="C119" s="159"/>
      <c r="D119" s="159"/>
      <c r="E119" s="159"/>
    </row>
    <row r="120" spans="2:5" ht="15">
      <c r="B120" s="159"/>
      <c r="C120" s="159"/>
      <c r="D120" s="159"/>
      <c r="E120" s="159"/>
    </row>
    <row r="121" spans="2:5" ht="15">
      <c r="B121" s="159"/>
      <c r="C121" s="159"/>
      <c r="D121" s="159"/>
      <c r="E121" s="159"/>
    </row>
    <row r="122" spans="2:5" ht="15">
      <c r="B122" s="159"/>
      <c r="C122" s="159"/>
      <c r="D122" s="159"/>
      <c r="E122" s="159"/>
    </row>
    <row r="123" spans="2:5" ht="15">
      <c r="B123" s="159"/>
      <c r="C123" s="159"/>
      <c r="D123" s="159"/>
      <c r="E123" s="159"/>
    </row>
    <row r="124" spans="2:5" ht="15">
      <c r="B124" s="159"/>
      <c r="C124" s="159"/>
      <c r="D124" s="159"/>
      <c r="E124" s="159"/>
    </row>
    <row r="125" spans="2:5" ht="15">
      <c r="B125" s="159"/>
      <c r="C125" s="159"/>
      <c r="D125" s="159"/>
      <c r="E125" s="159"/>
    </row>
    <row r="126" spans="2:5" ht="15">
      <c r="B126" s="159"/>
      <c r="C126" s="159"/>
      <c r="D126" s="159"/>
      <c r="E126" s="159"/>
    </row>
    <row r="127" spans="2:5" ht="15">
      <c r="B127" s="159"/>
      <c r="C127" s="159"/>
      <c r="D127" s="159"/>
      <c r="E127" s="159"/>
    </row>
    <row r="128" spans="2:5" ht="15">
      <c r="B128" s="159"/>
      <c r="C128" s="159"/>
      <c r="D128" s="159"/>
      <c r="E128" s="159"/>
    </row>
    <row r="129" spans="2:5" ht="15">
      <c r="B129" s="159"/>
      <c r="C129" s="159"/>
      <c r="D129" s="159"/>
      <c r="E129" s="159"/>
    </row>
    <row r="130" spans="2:5" ht="15">
      <c r="B130" s="159"/>
      <c r="C130" s="159"/>
      <c r="D130" s="159"/>
      <c r="E130" s="159"/>
    </row>
    <row r="131" spans="2:5" ht="15">
      <c r="B131" s="159"/>
      <c r="C131" s="159"/>
      <c r="D131" s="159"/>
      <c r="E131" s="159"/>
    </row>
    <row r="132" spans="2:5" ht="15">
      <c r="B132" s="159"/>
      <c r="C132" s="159"/>
      <c r="D132" s="159"/>
      <c r="E132" s="159"/>
    </row>
    <row r="133" spans="2:5" ht="15">
      <c r="B133" s="159"/>
      <c r="C133" s="159"/>
      <c r="D133" s="159"/>
      <c r="E133" s="159"/>
    </row>
    <row r="134" spans="2:5" ht="15">
      <c r="B134" s="159"/>
      <c r="C134" s="159"/>
      <c r="D134" s="159"/>
      <c r="E134" s="159"/>
    </row>
    <row r="135" spans="2:5" ht="15">
      <c r="B135" s="159"/>
      <c r="C135" s="159"/>
      <c r="D135" s="159"/>
      <c r="E135" s="159"/>
    </row>
    <row r="136" spans="2:5" ht="15">
      <c r="B136" s="159"/>
      <c r="C136" s="159"/>
      <c r="D136" s="159"/>
      <c r="E136" s="159"/>
    </row>
    <row r="137" spans="2:5" ht="15">
      <c r="B137" s="159"/>
      <c r="C137" s="159"/>
      <c r="D137" s="159"/>
      <c r="E137" s="159"/>
    </row>
    <row r="138" spans="2:5" ht="15">
      <c r="B138" s="159"/>
      <c r="C138" s="159"/>
      <c r="D138" s="159"/>
      <c r="E138" s="159"/>
    </row>
    <row r="139" spans="2:5" ht="15">
      <c r="B139" s="159"/>
      <c r="C139" s="159"/>
      <c r="D139" s="159"/>
      <c r="E139" s="159"/>
    </row>
    <row r="140" spans="2:5" ht="15">
      <c r="B140" s="159"/>
      <c r="C140" s="159"/>
      <c r="D140" s="159"/>
      <c r="E140" s="159"/>
    </row>
    <row r="141" spans="2:5" ht="15">
      <c r="B141" s="159"/>
      <c r="C141" s="159"/>
      <c r="D141" s="159"/>
      <c r="E141" s="159"/>
    </row>
    <row r="142" spans="2:5" ht="15">
      <c r="B142" s="159"/>
      <c r="C142" s="159"/>
      <c r="D142" s="159"/>
      <c r="E142" s="159"/>
    </row>
    <row r="143" spans="2:5" ht="15">
      <c r="B143" s="159"/>
      <c r="C143" s="159"/>
      <c r="D143" s="159"/>
      <c r="E143" s="159"/>
    </row>
    <row r="144" spans="2:5" ht="15">
      <c r="B144" s="159"/>
      <c r="C144" s="159"/>
      <c r="D144" s="159"/>
      <c r="E144" s="159"/>
    </row>
    <row r="145" spans="2:5" ht="15">
      <c r="B145" s="159"/>
      <c r="C145" s="159"/>
      <c r="D145" s="159"/>
      <c r="E145" s="159"/>
    </row>
    <row r="146" spans="2:5" ht="15">
      <c r="B146" s="159"/>
      <c r="C146" s="159"/>
      <c r="D146" s="159"/>
      <c r="E146" s="159"/>
    </row>
    <row r="147" spans="2:5" ht="15">
      <c r="B147" s="159"/>
      <c r="C147" s="159"/>
      <c r="D147" s="159"/>
      <c r="E147" s="159"/>
    </row>
    <row r="148" spans="2:5" ht="15">
      <c r="B148" s="159"/>
      <c r="C148" s="159"/>
      <c r="D148" s="159"/>
      <c r="E148" s="159"/>
    </row>
    <row r="149" spans="2:5" ht="15">
      <c r="B149" s="159"/>
      <c r="C149" s="159"/>
      <c r="D149" s="159"/>
      <c r="E149" s="159"/>
    </row>
    <row r="150" spans="2:5" ht="15">
      <c r="B150" s="159"/>
      <c r="C150" s="159"/>
      <c r="D150" s="159"/>
      <c r="E150" s="159"/>
    </row>
    <row r="151" spans="2:5" ht="15">
      <c r="B151" s="159"/>
      <c r="C151" s="159"/>
      <c r="D151" s="159"/>
      <c r="E151" s="159"/>
    </row>
    <row r="152" spans="2:5" ht="15">
      <c r="B152" s="159"/>
      <c r="C152" s="159"/>
      <c r="D152" s="159"/>
      <c r="E152" s="159"/>
    </row>
    <row r="153" spans="2:5" ht="15">
      <c r="B153" s="159"/>
      <c r="C153" s="159"/>
      <c r="D153" s="159"/>
      <c r="E153" s="159"/>
    </row>
    <row r="154" spans="2:5" ht="15">
      <c r="B154" s="159"/>
      <c r="C154" s="159"/>
      <c r="D154" s="159"/>
      <c r="E154" s="159"/>
    </row>
    <row r="155" spans="2:5" ht="15">
      <c r="B155" s="159"/>
      <c r="C155" s="159"/>
      <c r="D155" s="159"/>
      <c r="E155" s="159"/>
    </row>
    <row r="156" spans="2:5" ht="15">
      <c r="B156" s="159"/>
      <c r="C156" s="159"/>
      <c r="D156" s="159"/>
      <c r="E156" s="159"/>
    </row>
    <row r="157" spans="2:5" ht="15">
      <c r="B157" s="159"/>
      <c r="C157" s="159"/>
      <c r="D157" s="159"/>
      <c r="E157" s="159"/>
    </row>
    <row r="158" spans="2:5" ht="15">
      <c r="B158" s="159"/>
      <c r="C158" s="159"/>
      <c r="D158" s="159"/>
      <c r="E158" s="159"/>
    </row>
    <row r="159" spans="2:5" ht="15">
      <c r="B159" s="159"/>
      <c r="C159" s="159"/>
      <c r="D159" s="159"/>
      <c r="E159" s="159"/>
    </row>
    <row r="160" spans="2:5" ht="15">
      <c r="B160" s="159"/>
      <c r="C160" s="159"/>
      <c r="D160" s="159"/>
      <c r="E160" s="159"/>
    </row>
    <row r="161" spans="2:5" ht="15">
      <c r="B161" s="159"/>
      <c r="C161" s="159"/>
      <c r="D161" s="159"/>
      <c r="E161" s="159"/>
    </row>
    <row r="162" spans="2:5" ht="15">
      <c r="B162" s="159"/>
      <c r="C162" s="159"/>
      <c r="D162" s="159"/>
      <c r="E162" s="159"/>
    </row>
    <row r="163" spans="2:5" ht="15">
      <c r="B163" s="159"/>
      <c r="C163" s="159"/>
      <c r="D163" s="159"/>
      <c r="E163" s="159"/>
    </row>
    <row r="164" spans="2:5" ht="15">
      <c r="B164" s="159"/>
      <c r="C164" s="159"/>
      <c r="D164" s="159"/>
      <c r="E164" s="159"/>
    </row>
    <row r="165" spans="2:5" ht="15">
      <c r="B165" s="159"/>
      <c r="C165" s="159"/>
      <c r="D165" s="159"/>
      <c r="E165" s="159"/>
    </row>
    <row r="166" spans="2:5" ht="15">
      <c r="B166" s="159"/>
      <c r="C166" s="159"/>
      <c r="D166" s="159"/>
      <c r="E166" s="159"/>
    </row>
    <row r="167" spans="2:5" ht="15">
      <c r="B167" s="159"/>
      <c r="C167" s="159"/>
      <c r="D167" s="159"/>
      <c r="E167" s="159"/>
    </row>
    <row r="168" spans="2:5" ht="15">
      <c r="B168" s="159"/>
      <c r="C168" s="159"/>
      <c r="D168" s="159"/>
      <c r="E168" s="159"/>
    </row>
    <row r="169" spans="2:5" ht="15">
      <c r="B169" s="159"/>
      <c r="C169" s="159"/>
      <c r="D169" s="159"/>
      <c r="E169" s="159"/>
    </row>
    <row r="170" spans="2:5" ht="15">
      <c r="B170" s="159"/>
      <c r="C170" s="159"/>
      <c r="D170" s="159"/>
      <c r="E170" s="159"/>
    </row>
    <row r="171" spans="2:5" ht="15">
      <c r="B171" s="159"/>
      <c r="C171" s="159"/>
      <c r="D171" s="159"/>
      <c r="E171" s="159"/>
    </row>
    <row r="172" spans="2:5" ht="15">
      <c r="B172" s="159"/>
      <c r="C172" s="159"/>
      <c r="D172" s="159"/>
      <c r="E172" s="159"/>
    </row>
    <row r="173" spans="2:5" ht="15">
      <c r="B173" s="159"/>
      <c r="C173" s="159"/>
      <c r="D173" s="159"/>
      <c r="E173" s="159"/>
    </row>
    <row r="174" spans="2:5" ht="15">
      <c r="B174" s="159"/>
      <c r="C174" s="159"/>
      <c r="D174" s="159"/>
      <c r="E174" s="159"/>
    </row>
    <row r="175" spans="2:5" ht="15">
      <c r="B175" s="159"/>
      <c r="C175" s="159"/>
      <c r="D175" s="159"/>
      <c r="E175" s="159"/>
    </row>
    <row r="176" spans="2:5" ht="15">
      <c r="B176" s="159"/>
      <c r="C176" s="159"/>
      <c r="D176" s="159"/>
      <c r="E176" s="159"/>
    </row>
    <row r="177" spans="2:5" ht="15">
      <c r="B177" s="159"/>
      <c r="C177" s="159"/>
      <c r="D177" s="159"/>
      <c r="E177" s="159"/>
    </row>
    <row r="178" spans="2:5" ht="15">
      <c r="B178" s="159"/>
      <c r="C178" s="159"/>
      <c r="D178" s="159"/>
      <c r="E178" s="159"/>
    </row>
    <row r="179" spans="2:5" ht="15">
      <c r="B179" s="159"/>
      <c r="C179" s="159"/>
      <c r="D179" s="159"/>
      <c r="E179" s="159"/>
    </row>
    <row r="180" spans="2:5" ht="15">
      <c r="B180" s="159"/>
      <c r="C180" s="159"/>
      <c r="D180" s="159"/>
      <c r="E180" s="159"/>
    </row>
    <row r="181" spans="2:5" ht="15">
      <c r="B181" s="159"/>
      <c r="C181" s="159"/>
      <c r="D181" s="159"/>
      <c r="E181" s="159"/>
    </row>
    <row r="182" spans="2:5" ht="15">
      <c r="B182" s="159"/>
      <c r="C182" s="159"/>
      <c r="D182" s="159"/>
      <c r="E182" s="159"/>
    </row>
    <row r="183" spans="2:5" ht="15">
      <c r="B183" s="159"/>
      <c r="C183" s="159"/>
      <c r="D183" s="159"/>
      <c r="E183" s="159"/>
    </row>
    <row r="184" spans="2:5" ht="15">
      <c r="B184" s="159"/>
      <c r="C184" s="159"/>
      <c r="D184" s="159"/>
      <c r="E184" s="159"/>
    </row>
    <row r="185" spans="2:5" ht="15">
      <c r="B185" s="159"/>
      <c r="C185" s="159"/>
      <c r="D185" s="159"/>
      <c r="E185" s="159"/>
    </row>
    <row r="186" spans="2:5" ht="15">
      <c r="B186" s="159"/>
      <c r="C186" s="159"/>
      <c r="D186" s="159"/>
      <c r="E186" s="159"/>
    </row>
    <row r="187" spans="2:5" ht="15">
      <c r="B187" s="159"/>
      <c r="C187" s="159"/>
      <c r="D187" s="159"/>
      <c r="E187" s="159"/>
    </row>
    <row r="188" spans="2:5" ht="15">
      <c r="B188" s="159"/>
      <c r="C188" s="159"/>
      <c r="D188" s="159"/>
      <c r="E188" s="159"/>
    </row>
    <row r="189" spans="2:5" ht="15">
      <c r="B189" s="159"/>
      <c r="C189" s="159"/>
      <c r="D189" s="159"/>
      <c r="E189" s="159"/>
    </row>
    <row r="190" spans="2:5" ht="15">
      <c r="B190" s="159"/>
      <c r="C190" s="159"/>
      <c r="D190" s="159"/>
      <c r="E190" s="159"/>
    </row>
    <row r="191" spans="2:5" ht="15">
      <c r="B191" s="159"/>
      <c r="C191" s="159"/>
      <c r="D191" s="159"/>
      <c r="E191" s="159"/>
    </row>
    <row r="192" spans="2:5" ht="15">
      <c r="B192" s="159"/>
      <c r="C192" s="159"/>
      <c r="D192" s="159"/>
      <c r="E192" s="159"/>
    </row>
    <row r="193" spans="2:5" ht="15">
      <c r="B193" s="159"/>
      <c r="C193" s="159"/>
      <c r="D193" s="159"/>
      <c r="E193" s="159"/>
    </row>
    <row r="194" spans="2:5" ht="15">
      <c r="B194" s="159"/>
      <c r="C194" s="159"/>
      <c r="D194" s="159"/>
      <c r="E194" s="159"/>
    </row>
    <row r="195" spans="2:5" ht="15">
      <c r="B195" s="159"/>
      <c r="C195" s="159"/>
      <c r="D195" s="159"/>
      <c r="E195" s="159"/>
    </row>
    <row r="196" spans="2:5" ht="15">
      <c r="B196" s="159"/>
      <c r="C196" s="159"/>
      <c r="D196" s="159"/>
      <c r="E196" s="159"/>
    </row>
    <row r="197" spans="2:5" ht="15">
      <c r="B197" s="159"/>
      <c r="C197" s="159"/>
      <c r="D197" s="159"/>
      <c r="E197" s="159"/>
    </row>
    <row r="198" spans="2:5" ht="15">
      <c r="B198" s="159"/>
      <c r="C198" s="159"/>
      <c r="D198" s="159"/>
      <c r="E198" s="159"/>
    </row>
    <row r="199" spans="2:5" ht="15">
      <c r="B199" s="159"/>
      <c r="C199" s="159"/>
      <c r="D199" s="159"/>
      <c r="E199" s="159"/>
    </row>
    <row r="200" spans="2:5" ht="15">
      <c r="B200" s="159"/>
      <c r="C200" s="159"/>
      <c r="D200" s="159"/>
      <c r="E200" s="159"/>
    </row>
    <row r="201" spans="2:5" ht="15">
      <c r="B201" s="159"/>
      <c r="C201" s="159"/>
      <c r="D201" s="159"/>
      <c r="E201" s="159"/>
    </row>
    <row r="202" spans="2:5" ht="15">
      <c r="B202" s="159"/>
      <c r="C202" s="159"/>
      <c r="D202" s="159"/>
      <c r="E202" s="159"/>
    </row>
    <row r="203" spans="2:5" ht="15">
      <c r="B203" s="159"/>
      <c r="C203" s="159"/>
      <c r="D203" s="159"/>
      <c r="E203" s="159"/>
    </row>
    <row r="204" spans="2:5" ht="15">
      <c r="B204" s="159"/>
      <c r="C204" s="159"/>
      <c r="D204" s="159"/>
      <c r="E204" s="159"/>
    </row>
    <row r="205" spans="2:5" ht="15">
      <c r="B205" s="159"/>
      <c r="C205" s="159"/>
      <c r="D205" s="159"/>
      <c r="E205" s="159"/>
    </row>
    <row r="206" spans="2:5" ht="15">
      <c r="B206" s="159"/>
      <c r="C206" s="159"/>
      <c r="D206" s="159"/>
      <c r="E206" s="159"/>
    </row>
    <row r="207" spans="2:5" ht="15">
      <c r="B207" s="159"/>
      <c r="C207" s="159"/>
      <c r="D207" s="159"/>
      <c r="E207" s="159"/>
    </row>
    <row r="208" spans="2:5" ht="15">
      <c r="B208" s="159"/>
      <c r="C208" s="159"/>
      <c r="D208" s="159"/>
      <c r="E208" s="159"/>
    </row>
    <row r="209" spans="2:5" ht="15">
      <c r="B209" s="159"/>
      <c r="C209" s="159"/>
      <c r="D209" s="159"/>
      <c r="E209" s="159"/>
    </row>
    <row r="210" spans="2:5" ht="15">
      <c r="B210" s="159"/>
      <c r="C210" s="159"/>
      <c r="D210" s="159"/>
      <c r="E210" s="159"/>
    </row>
    <row r="211" spans="2:5" ht="15">
      <c r="B211" s="159"/>
      <c r="C211" s="159"/>
      <c r="D211" s="159"/>
      <c r="E211" s="159"/>
    </row>
    <row r="212" spans="2:5" ht="15">
      <c r="B212" s="159"/>
      <c r="C212" s="159"/>
      <c r="D212" s="159"/>
      <c r="E212" s="159"/>
    </row>
    <row r="213" spans="2:5" ht="15">
      <c r="B213" s="159"/>
      <c r="C213" s="159"/>
      <c r="D213" s="159"/>
      <c r="E213" s="159"/>
    </row>
    <row r="214" spans="2:5" ht="15">
      <c r="B214" s="159"/>
      <c r="C214" s="159"/>
      <c r="D214" s="159"/>
      <c r="E214" s="159"/>
    </row>
    <row r="215" spans="2:5" ht="15">
      <c r="B215" s="159"/>
      <c r="C215" s="159"/>
      <c r="D215" s="159"/>
      <c r="E215" s="159"/>
    </row>
    <row r="216" spans="2:5" ht="15">
      <c r="B216" s="159"/>
      <c r="C216" s="159"/>
      <c r="D216" s="159"/>
      <c r="E216" s="159"/>
    </row>
    <row r="217" spans="2:5" ht="15">
      <c r="B217" s="159"/>
      <c r="C217" s="159"/>
      <c r="D217" s="159"/>
      <c r="E217" s="159"/>
    </row>
    <row r="218" spans="2:5" ht="15">
      <c r="B218" s="159"/>
      <c r="C218" s="159"/>
      <c r="D218" s="159"/>
      <c r="E218" s="159"/>
    </row>
    <row r="219" spans="2:5" ht="15">
      <c r="B219" s="159"/>
      <c r="C219" s="159"/>
      <c r="D219" s="159"/>
      <c r="E219" s="159"/>
    </row>
    <row r="220" spans="2:5" ht="15">
      <c r="B220" s="159"/>
      <c r="C220" s="159"/>
      <c r="D220" s="159"/>
      <c r="E220" s="159"/>
    </row>
    <row r="221" spans="2:5" ht="15">
      <c r="B221" s="159"/>
      <c r="C221" s="159"/>
      <c r="D221" s="159"/>
      <c r="E221" s="159"/>
    </row>
    <row r="222" spans="2:5" ht="15">
      <c r="B222" s="159"/>
      <c r="C222" s="159"/>
      <c r="D222" s="159"/>
      <c r="E222" s="159"/>
    </row>
    <row r="223" spans="2:5" ht="15">
      <c r="B223" s="159"/>
      <c r="C223" s="159"/>
      <c r="D223" s="159"/>
      <c r="E223" s="159"/>
    </row>
    <row r="224" spans="2:5" ht="15">
      <c r="B224" s="159"/>
      <c r="C224" s="159"/>
      <c r="D224" s="159"/>
      <c r="E224" s="159"/>
    </row>
    <row r="225" spans="2:5" ht="15">
      <c r="B225" s="159"/>
      <c r="C225" s="159"/>
      <c r="D225" s="159"/>
      <c r="E225" s="159"/>
    </row>
    <row r="226" spans="2:5" ht="15">
      <c r="B226" s="159"/>
      <c r="C226" s="159"/>
      <c r="D226" s="159"/>
      <c r="E226" s="159"/>
    </row>
    <row r="227" spans="2:5" ht="15">
      <c r="B227" s="159"/>
      <c r="C227" s="159"/>
      <c r="D227" s="159"/>
      <c r="E227" s="159"/>
    </row>
    <row r="228" spans="2:5" ht="15">
      <c r="B228" s="159"/>
      <c r="C228" s="159"/>
      <c r="D228" s="159"/>
      <c r="E228" s="159"/>
    </row>
    <row r="229" spans="2:5" ht="15">
      <c r="B229" s="159"/>
      <c r="C229" s="159"/>
      <c r="D229" s="159"/>
      <c r="E229" s="159"/>
    </row>
    <row r="230" ht="15">
      <c r="E230" s="159"/>
    </row>
    <row r="231" ht="15">
      <c r="E231" s="159"/>
    </row>
    <row r="232" ht="15">
      <c r="E232" s="159"/>
    </row>
    <row r="233" ht="15">
      <c r="E233" s="159"/>
    </row>
    <row r="234" ht="15">
      <c r="E234" s="159"/>
    </row>
    <row r="235" ht="15">
      <c r="E235" s="159"/>
    </row>
    <row r="236" ht="15">
      <c r="E236" s="159"/>
    </row>
    <row r="237" ht="15">
      <c r="E237" s="159"/>
    </row>
    <row r="238" ht="15">
      <c r="E238" s="159"/>
    </row>
    <row r="239" ht="15">
      <c r="E239" s="159"/>
    </row>
    <row r="240" ht="15">
      <c r="E240" s="159"/>
    </row>
    <row r="241" ht="15">
      <c r="E241" s="159"/>
    </row>
    <row r="242" ht="15">
      <c r="E242" s="159"/>
    </row>
    <row r="243" ht="15">
      <c r="E243" s="159"/>
    </row>
    <row r="244" ht="15">
      <c r="E244" s="159"/>
    </row>
    <row r="245" ht="15">
      <c r="E245" s="159"/>
    </row>
    <row r="246" ht="15">
      <c r="E246" s="159"/>
    </row>
    <row r="247" ht="15">
      <c r="E247" s="159"/>
    </row>
    <row r="248" ht="15">
      <c r="E248" s="159"/>
    </row>
    <row r="249" ht="15">
      <c r="E249" s="159"/>
    </row>
    <row r="250" ht="15">
      <c r="E250" s="159"/>
    </row>
    <row r="251" ht="15">
      <c r="E251" s="159"/>
    </row>
    <row r="252" ht="15">
      <c r="E252" s="159"/>
    </row>
    <row r="253" ht="15">
      <c r="E253" s="159"/>
    </row>
    <row r="254" ht="15">
      <c r="E254" s="159"/>
    </row>
    <row r="255" ht="15">
      <c r="E255" s="159"/>
    </row>
    <row r="256" ht="15">
      <c r="E256" s="159"/>
    </row>
    <row r="257" ht="15">
      <c r="E257" s="159"/>
    </row>
    <row r="258" ht="15">
      <c r="E258" s="159"/>
    </row>
    <row r="259" ht="15">
      <c r="E259" s="159"/>
    </row>
    <row r="260" ht="15">
      <c r="E260" s="159"/>
    </row>
    <row r="261" ht="15">
      <c r="E261" s="159"/>
    </row>
    <row r="262" ht="15">
      <c r="E262" s="159"/>
    </row>
    <row r="263" ht="15">
      <c r="E263" s="159"/>
    </row>
    <row r="264" ht="15">
      <c r="E264" s="159"/>
    </row>
    <row r="265" ht="15">
      <c r="E265" s="159"/>
    </row>
    <row r="266" ht="15">
      <c r="E266" s="159"/>
    </row>
    <row r="267" ht="15">
      <c r="E267" s="159"/>
    </row>
    <row r="268" ht="15">
      <c r="E268" s="159"/>
    </row>
    <row r="269" ht="15">
      <c r="E269" s="159"/>
    </row>
    <row r="270" ht="15">
      <c r="E270" s="159"/>
    </row>
    <row r="271" ht="15">
      <c r="E271" s="159"/>
    </row>
    <row r="272" ht="15">
      <c r="E272" s="159"/>
    </row>
    <row r="273" ht="15">
      <c r="E273" s="159"/>
    </row>
    <row r="274" ht="15">
      <c r="E274" s="159"/>
    </row>
    <row r="275" ht="15">
      <c r="E275" s="159"/>
    </row>
    <row r="276" ht="15">
      <c r="E276" s="159"/>
    </row>
    <row r="277" ht="15">
      <c r="E277" s="159"/>
    </row>
    <row r="278" ht="15">
      <c r="E278" s="159"/>
    </row>
    <row r="279" ht="15">
      <c r="E279" s="159"/>
    </row>
    <row r="280" ht="15">
      <c r="E280" s="159"/>
    </row>
    <row r="281" ht="15">
      <c r="E281" s="159"/>
    </row>
    <row r="282" ht="15">
      <c r="E282" s="159"/>
    </row>
    <row r="283" ht="15">
      <c r="E283" s="159"/>
    </row>
    <row r="284" ht="15">
      <c r="E284" s="159"/>
    </row>
    <row r="285" ht="15">
      <c r="E285" s="159"/>
    </row>
    <row r="286" ht="15">
      <c r="E286" s="159"/>
    </row>
    <row r="287" ht="15">
      <c r="E287" s="159"/>
    </row>
    <row r="288" ht="15">
      <c r="E288" s="159"/>
    </row>
    <row r="289" ht="15">
      <c r="E289" s="159"/>
    </row>
    <row r="290" ht="15">
      <c r="E290" s="159"/>
    </row>
    <row r="291" ht="15">
      <c r="E291" s="159"/>
    </row>
    <row r="292" ht="15">
      <c r="E292" s="159"/>
    </row>
    <row r="293" ht="15">
      <c r="E293" s="159"/>
    </row>
    <row r="294" ht="15">
      <c r="E294" s="159"/>
    </row>
    <row r="295" ht="15">
      <c r="E295" s="159"/>
    </row>
    <row r="296" ht="15">
      <c r="E296" s="159"/>
    </row>
    <row r="297" ht="15">
      <c r="E297" s="159"/>
    </row>
    <row r="298" ht="15">
      <c r="E298" s="159"/>
    </row>
    <row r="299" ht="15">
      <c r="E299" s="159"/>
    </row>
    <row r="300" ht="15">
      <c r="E300" s="159"/>
    </row>
    <row r="301" ht="15">
      <c r="E301" s="159"/>
    </row>
    <row r="302" ht="15">
      <c r="E302" s="159"/>
    </row>
    <row r="303" ht="15">
      <c r="E303" s="159"/>
    </row>
    <row r="304" ht="15">
      <c r="E304" s="159"/>
    </row>
    <row r="305" ht="15">
      <c r="E305" s="159"/>
    </row>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sheetProtection/>
  <mergeCells count="2">
    <mergeCell ref="B1:Q1"/>
    <mergeCell ref="A2:Q2"/>
  </mergeCells>
  <printOptions/>
  <pageMargins left="0.66" right="0.54" top="0.21" bottom="0.29" header="0.511811023622047" footer="0.32"/>
  <pageSetup firstPageNumber="4" useFirstPageNumber="1" horizontalDpi="600" verticalDpi="600" orientation="landscape" paperSize="9" scale="64" r:id="rId2"/>
  <headerFooter alignWithMargins="0">
    <oddHeader>&amp;R
</oddHeader>
    <oddFooter>&amp;C&amp;"Times New Roman,Regular"&amp;12&amp;P</oddFooter>
  </headerFooter>
  <rowBreaks count="1" manualBreakCount="1">
    <brk id="80" max="255" man="1"/>
  </rowBreaks>
  <drawing r:id="rId1"/>
</worksheet>
</file>

<file path=xl/worksheets/sheet4.xml><?xml version="1.0" encoding="utf-8"?>
<worksheet xmlns="http://schemas.openxmlformats.org/spreadsheetml/2006/main" xmlns:r="http://schemas.openxmlformats.org/officeDocument/2006/relationships">
  <dimension ref="A1:F105"/>
  <sheetViews>
    <sheetView showGridLines="0" view="pageBreakPreview" zoomScaleNormal="75" zoomScaleSheetLayoutView="100" zoomScalePageLayoutView="0" workbookViewId="0" topLeftCell="A1">
      <selection activeCell="D22" sqref="D22"/>
    </sheetView>
  </sheetViews>
  <sheetFormatPr defaultColWidth="9.140625" defaultRowHeight="12.75" customHeight="1"/>
  <cols>
    <col min="1" max="1" width="5.00390625" style="109" customWidth="1"/>
    <col min="2" max="2" width="52.140625" style="109" customWidth="1"/>
    <col min="3" max="3" width="10.7109375" style="109" customWidth="1"/>
    <col min="4" max="4" width="16.8515625" style="177" customWidth="1"/>
    <col min="5" max="5" width="1.57421875" style="174" customWidth="1"/>
    <col min="6" max="6" width="14.421875" style="174" customWidth="1"/>
    <col min="7" max="16384" width="9.140625" style="109" customWidth="1"/>
  </cols>
  <sheetData>
    <row r="1" spans="1:6" ht="25.5">
      <c r="A1" s="357" t="s">
        <v>249</v>
      </c>
      <c r="B1" s="357"/>
      <c r="C1" s="357"/>
      <c r="D1" s="357"/>
      <c r="E1" s="357"/>
      <c r="F1" s="357"/>
    </row>
    <row r="2" spans="1:6" ht="15.75">
      <c r="A2" s="199"/>
      <c r="B2" s="211"/>
      <c r="C2" s="211"/>
      <c r="D2" s="224"/>
      <c r="E2" s="225"/>
      <c r="F2" s="225"/>
    </row>
    <row r="3" spans="1:6" ht="15.75">
      <c r="A3" s="199"/>
      <c r="B3" s="211"/>
      <c r="C3" s="211"/>
      <c r="D3" s="224"/>
      <c r="E3" s="225"/>
      <c r="F3" s="225"/>
    </row>
    <row r="4" spans="1:6" ht="15.75">
      <c r="A4" s="193"/>
      <c r="B4" s="211" t="s">
        <v>68</v>
      </c>
      <c r="C4" s="211"/>
      <c r="D4" s="224"/>
      <c r="E4" s="225"/>
      <c r="F4" s="225"/>
    </row>
    <row r="5" spans="1:6" ht="15.75">
      <c r="A5" s="199"/>
      <c r="B5" s="211" t="s">
        <v>293</v>
      </c>
      <c r="C5" s="211"/>
      <c r="D5" s="224"/>
      <c r="E5" s="225"/>
      <c r="F5" s="225"/>
    </row>
    <row r="6" spans="1:6" ht="15.75">
      <c r="A6" s="199"/>
      <c r="B6" s="211"/>
      <c r="C6" s="211"/>
      <c r="D6" s="224"/>
      <c r="E6" s="225"/>
      <c r="F6" s="225"/>
    </row>
    <row r="7" spans="1:6" ht="15.75">
      <c r="A7" s="199"/>
      <c r="B7" s="199"/>
      <c r="C7" s="199"/>
      <c r="D7" s="326"/>
      <c r="E7" s="327"/>
      <c r="F7" s="226"/>
    </row>
    <row r="8" spans="1:6" ht="15.75">
      <c r="A8" s="199"/>
      <c r="B8" s="199"/>
      <c r="C8" s="199"/>
      <c r="D8" s="360" t="s">
        <v>250</v>
      </c>
      <c r="E8" s="360"/>
      <c r="F8" s="360"/>
    </row>
    <row r="9" spans="1:6" ht="15.75">
      <c r="A9" s="199"/>
      <c r="B9" s="199"/>
      <c r="C9" s="238"/>
      <c r="D9" s="229" t="s">
        <v>273</v>
      </c>
      <c r="E9" s="327"/>
      <c r="F9" s="228" t="s">
        <v>246</v>
      </c>
    </row>
    <row r="10" spans="1:6" ht="15.75">
      <c r="A10" s="199"/>
      <c r="B10" s="199"/>
      <c r="C10" s="199"/>
      <c r="D10" s="326" t="s">
        <v>2</v>
      </c>
      <c r="E10" s="226"/>
      <c r="F10" s="226" t="s">
        <v>2</v>
      </c>
    </row>
    <row r="11" spans="1:6" ht="10.5" customHeight="1">
      <c r="A11" s="199"/>
      <c r="B11" s="211"/>
      <c r="C11" s="211"/>
      <c r="D11" s="224"/>
      <c r="E11" s="225"/>
      <c r="F11" s="225"/>
    </row>
    <row r="12" spans="1:6" ht="15.75">
      <c r="A12" s="199"/>
      <c r="B12" s="193" t="s">
        <v>132</v>
      </c>
      <c r="C12" s="211"/>
      <c r="D12" s="224"/>
      <c r="E12" s="225"/>
      <c r="F12" s="225"/>
    </row>
    <row r="13" spans="1:6" ht="7.5" customHeight="1">
      <c r="A13" s="199"/>
      <c r="B13" s="193"/>
      <c r="C13" s="211"/>
      <c r="D13" s="224"/>
      <c r="E13" s="225"/>
      <c r="F13" s="225"/>
    </row>
    <row r="14" spans="1:6" ht="15.75">
      <c r="A14" s="199"/>
      <c r="B14" s="199" t="s">
        <v>294</v>
      </c>
      <c r="C14" s="199"/>
      <c r="D14" s="328">
        <f>+'P&amp;L'!I31</f>
        <v>-14868</v>
      </c>
      <c r="E14" s="225"/>
      <c r="F14" s="341">
        <f>+'P&amp;L'!K31</f>
        <v>6940</v>
      </c>
    </row>
    <row r="15" spans="1:6" ht="9" customHeight="1">
      <c r="A15" s="199"/>
      <c r="B15" s="199"/>
      <c r="C15" s="199"/>
      <c r="D15" s="328"/>
      <c r="E15" s="225"/>
      <c r="F15" s="341"/>
    </row>
    <row r="16" spans="1:6" ht="15.75">
      <c r="A16" s="199"/>
      <c r="B16" s="199" t="s">
        <v>267</v>
      </c>
      <c r="C16" s="199"/>
      <c r="D16" s="329">
        <v>12698</v>
      </c>
      <c r="E16" s="225"/>
      <c r="F16" s="312">
        <f>80651+2381</f>
        <v>83032</v>
      </c>
    </row>
    <row r="17" spans="1:6" ht="9.75" customHeight="1">
      <c r="A17" s="199" t="s">
        <v>45</v>
      </c>
      <c r="B17" s="199"/>
      <c r="C17" s="199"/>
      <c r="D17" s="329"/>
      <c r="E17" s="225"/>
      <c r="F17" s="312"/>
    </row>
    <row r="18" spans="1:6" ht="15.75">
      <c r="A18" s="199"/>
      <c r="B18" s="199" t="s">
        <v>301</v>
      </c>
      <c r="C18" s="199"/>
      <c r="D18" s="303">
        <f>SUM(D14:D16)</f>
        <v>-2170</v>
      </c>
      <c r="E18" s="225"/>
      <c r="F18" s="342">
        <f>SUM(F14:F16)</f>
        <v>89972</v>
      </c>
    </row>
    <row r="19" spans="1:6" ht="9" customHeight="1">
      <c r="A19" s="199"/>
      <c r="B19" s="199"/>
      <c r="C19" s="199"/>
      <c r="D19" s="329"/>
      <c r="E19" s="225"/>
      <c r="F19" s="312"/>
    </row>
    <row r="20" spans="1:6" ht="15.75">
      <c r="A20" s="199"/>
      <c r="B20" s="199" t="s">
        <v>133</v>
      </c>
      <c r="C20" s="199"/>
      <c r="D20" s="329"/>
      <c r="E20" s="225"/>
      <c r="F20" s="312"/>
    </row>
    <row r="21" spans="1:6" ht="9" customHeight="1">
      <c r="A21" s="199"/>
      <c r="B21" s="199"/>
      <c r="C21" s="199"/>
      <c r="D21" s="329"/>
      <c r="E21" s="227"/>
      <c r="F21" s="312"/>
    </row>
    <row r="22" spans="1:6" ht="15.75">
      <c r="A22" s="199"/>
      <c r="B22" s="199" t="s">
        <v>134</v>
      </c>
      <c r="C22" s="264"/>
      <c r="D22" s="329">
        <v>-953</v>
      </c>
      <c r="E22" s="225"/>
      <c r="F22" s="312">
        <v>-58762</v>
      </c>
    </row>
    <row r="23" spans="1:6" ht="15.75">
      <c r="A23" s="199"/>
      <c r="B23" s="199" t="s">
        <v>135</v>
      </c>
      <c r="C23" s="264"/>
      <c r="D23" s="329">
        <v>-12363</v>
      </c>
      <c r="E23" s="225"/>
      <c r="F23" s="312">
        <v>17548</v>
      </c>
    </row>
    <row r="24" spans="1:6" ht="9.75" customHeight="1">
      <c r="A24" s="199"/>
      <c r="B24" s="199"/>
      <c r="C24" s="264"/>
      <c r="D24" s="330"/>
      <c r="E24" s="225"/>
      <c r="F24" s="313"/>
    </row>
    <row r="25" spans="1:6" ht="15.75">
      <c r="A25" s="199"/>
      <c r="B25" s="199" t="s">
        <v>136</v>
      </c>
      <c r="C25" s="264"/>
      <c r="D25" s="303">
        <f>SUM(D22:D23)</f>
        <v>-13316</v>
      </c>
      <c r="E25" s="225"/>
      <c r="F25" s="342">
        <f>SUM(F22:F23)</f>
        <v>-41214</v>
      </c>
    </row>
    <row r="26" spans="1:6" ht="7.5" customHeight="1">
      <c r="A26" s="199"/>
      <c r="B26" s="199"/>
      <c r="C26" s="264"/>
      <c r="D26" s="329"/>
      <c r="E26" s="225"/>
      <c r="F26" s="312"/>
    </row>
    <row r="27" spans="1:6" ht="7.5" customHeight="1">
      <c r="A27" s="199"/>
      <c r="B27" s="199"/>
      <c r="C27" s="264"/>
      <c r="D27" s="329"/>
      <c r="E27" s="225"/>
      <c r="F27" s="312"/>
    </row>
    <row r="28" spans="1:6" ht="15" customHeight="1">
      <c r="A28" s="199"/>
      <c r="B28" s="199" t="s">
        <v>302</v>
      </c>
      <c r="C28" s="264"/>
      <c r="D28" s="329">
        <f>+D25+D18</f>
        <v>-15486</v>
      </c>
      <c r="E28" s="225"/>
      <c r="F28" s="312">
        <f>+F25+F18</f>
        <v>48758</v>
      </c>
    </row>
    <row r="29" spans="1:6" ht="15" customHeight="1">
      <c r="A29" s="199"/>
      <c r="B29" s="199"/>
      <c r="C29" s="264"/>
      <c r="D29" s="329"/>
      <c r="E29" s="225"/>
      <c r="F29" s="312"/>
    </row>
    <row r="30" spans="1:6" ht="9" customHeight="1">
      <c r="A30" s="199"/>
      <c r="B30" s="199"/>
      <c r="C30" s="264"/>
      <c r="D30" s="329"/>
      <c r="E30" s="225"/>
      <c r="F30" s="312"/>
    </row>
    <row r="31" spans="1:6" ht="15.75">
      <c r="A31" s="199"/>
      <c r="B31" s="199" t="s">
        <v>244</v>
      </c>
      <c r="C31" s="199"/>
      <c r="D31" s="329">
        <v>-14298</v>
      </c>
      <c r="E31" s="225"/>
      <c r="F31" s="312">
        <v>-18414</v>
      </c>
    </row>
    <row r="32" spans="1:6" ht="15.75">
      <c r="A32" s="199"/>
      <c r="B32" s="199" t="s">
        <v>137</v>
      </c>
      <c r="C32" s="199"/>
      <c r="D32" s="329">
        <v>4205</v>
      </c>
      <c r="E32" s="225"/>
      <c r="F32" s="312">
        <v>4288</v>
      </c>
    </row>
    <row r="33" spans="1:6" ht="15.75">
      <c r="A33" s="199"/>
      <c r="B33" s="199" t="s">
        <v>268</v>
      </c>
      <c r="C33" s="199"/>
      <c r="D33" s="329">
        <v>-493</v>
      </c>
      <c r="E33" s="225"/>
      <c r="F33" s="312">
        <v>-584</v>
      </c>
    </row>
    <row r="34" spans="1:6" ht="15.75">
      <c r="A34" s="199"/>
      <c r="B34" s="199" t="s">
        <v>138</v>
      </c>
      <c r="C34" s="199"/>
      <c r="D34" s="329">
        <v>-3473</v>
      </c>
      <c r="E34" s="225"/>
      <c r="F34" s="312">
        <v>-3661</v>
      </c>
    </row>
    <row r="35" spans="1:6" ht="7.5" customHeight="1">
      <c r="A35" s="199"/>
      <c r="B35" s="199"/>
      <c r="C35" s="199"/>
      <c r="D35" s="330"/>
      <c r="E35" s="225"/>
      <c r="F35" s="313"/>
    </row>
    <row r="36" spans="1:6" ht="15.75">
      <c r="A36" s="199"/>
      <c r="B36" s="199" t="s">
        <v>303</v>
      </c>
      <c r="C36" s="199"/>
      <c r="D36" s="303">
        <f>SUM(D28:D34)</f>
        <v>-29545</v>
      </c>
      <c r="E36" s="225"/>
      <c r="F36" s="342">
        <f>SUM(F28:F34)</f>
        <v>30387</v>
      </c>
    </row>
    <row r="37" spans="1:6" ht="15.75">
      <c r="A37" s="199"/>
      <c r="B37" s="199"/>
      <c r="C37" s="199"/>
      <c r="D37" s="329"/>
      <c r="E37" s="225"/>
      <c r="F37" s="312"/>
    </row>
    <row r="38" spans="1:6" ht="12.75" customHeight="1">
      <c r="A38" s="199"/>
      <c r="B38" s="199"/>
      <c r="C38" s="199"/>
      <c r="D38" s="329"/>
      <c r="E38" s="225"/>
      <c r="F38" s="312"/>
    </row>
    <row r="39" spans="1:6" ht="15.75">
      <c r="A39" s="199"/>
      <c r="B39" s="193" t="s">
        <v>139</v>
      </c>
      <c r="C39" s="199"/>
      <c r="D39" s="329"/>
      <c r="E39" s="225"/>
      <c r="F39" s="312"/>
    </row>
    <row r="40" spans="1:6" ht="10.5" customHeight="1">
      <c r="A40" s="199"/>
      <c r="B40" s="199"/>
      <c r="C40" s="199"/>
      <c r="D40" s="329"/>
      <c r="E40" s="225"/>
      <c r="F40" s="312"/>
    </row>
    <row r="41" spans="1:6" ht="15.75">
      <c r="A41" s="199"/>
      <c r="B41" s="199" t="s">
        <v>266</v>
      </c>
      <c r="C41" s="199"/>
      <c r="D41" s="329">
        <v>-89</v>
      </c>
      <c r="E41" s="225"/>
      <c r="F41" s="312">
        <v>-1346</v>
      </c>
    </row>
    <row r="42" spans="1:6" ht="15.75">
      <c r="A42" s="199"/>
      <c r="B42" s="199" t="s">
        <v>140</v>
      </c>
      <c r="C42" s="199"/>
      <c r="D42" s="329">
        <v>-28590</v>
      </c>
      <c r="E42" s="225"/>
      <c r="F42" s="312">
        <v>-14689</v>
      </c>
    </row>
    <row r="43" spans="1:6" ht="15.75">
      <c r="A43" s="199"/>
      <c r="B43" s="199" t="s">
        <v>141</v>
      </c>
      <c r="C43" s="199"/>
      <c r="D43" s="329">
        <v>219</v>
      </c>
      <c r="E43" s="225"/>
      <c r="F43" s="312">
        <v>827</v>
      </c>
    </row>
    <row r="44" spans="1:6" ht="15.75">
      <c r="A44" s="199"/>
      <c r="B44" s="199" t="s">
        <v>100</v>
      </c>
      <c r="C44" s="199"/>
      <c r="D44" s="329">
        <v>3214</v>
      </c>
      <c r="E44" s="225"/>
      <c r="F44" s="312">
        <v>-88848</v>
      </c>
    </row>
    <row r="45" spans="1:6" ht="15.75">
      <c r="A45" s="199"/>
      <c r="B45" s="199" t="s">
        <v>300</v>
      </c>
      <c r="C45" s="199"/>
      <c r="D45" s="329">
        <v>40970</v>
      </c>
      <c r="E45" s="225"/>
      <c r="F45" s="312">
        <v>0</v>
      </c>
    </row>
    <row r="46" spans="1:6" ht="7.5" customHeight="1">
      <c r="A46" s="199"/>
      <c r="B46" s="199"/>
      <c r="C46" s="199"/>
      <c r="D46" s="330"/>
      <c r="E46" s="225"/>
      <c r="F46" s="313"/>
    </row>
    <row r="47" spans="1:6" ht="15.75">
      <c r="A47" s="199"/>
      <c r="B47" s="199" t="s">
        <v>304</v>
      </c>
      <c r="C47" s="199"/>
      <c r="D47" s="303">
        <f>SUM(D41:D45)</f>
        <v>15724</v>
      </c>
      <c r="E47" s="225"/>
      <c r="F47" s="342">
        <f>SUM(F41:F45)</f>
        <v>-104056</v>
      </c>
    </row>
    <row r="48" spans="1:6" ht="10.5" customHeight="1">
      <c r="A48" s="199"/>
      <c r="B48" s="199"/>
      <c r="C48" s="199"/>
      <c r="D48" s="329"/>
      <c r="E48" s="227"/>
      <c r="F48" s="312"/>
    </row>
    <row r="49" spans="1:6" ht="10.5" customHeight="1">
      <c r="A49" s="199"/>
      <c r="B49" s="199"/>
      <c r="C49" s="199"/>
      <c r="D49" s="329"/>
      <c r="E49" s="227"/>
      <c r="F49" s="312"/>
    </row>
    <row r="50" spans="1:6" ht="15.75">
      <c r="A50" s="199"/>
      <c r="B50" s="193" t="s">
        <v>142</v>
      </c>
      <c r="C50" s="211"/>
      <c r="D50" s="329"/>
      <c r="E50" s="225"/>
      <c r="F50" s="312"/>
    </row>
    <row r="51" spans="1:6" ht="15.75">
      <c r="A51" s="199"/>
      <c r="B51" s="199"/>
      <c r="C51" s="211"/>
      <c r="D51" s="329"/>
      <c r="E51" s="225"/>
      <c r="F51" s="312"/>
    </row>
    <row r="52" spans="1:6" ht="15.75">
      <c r="A52" s="199"/>
      <c r="B52" s="199" t="s">
        <v>295</v>
      </c>
      <c r="C52" s="211"/>
      <c r="D52" s="329">
        <v>15555</v>
      </c>
      <c r="E52" s="225"/>
      <c r="F52" s="312">
        <v>13475</v>
      </c>
    </row>
    <row r="53" spans="1:6" ht="15.75">
      <c r="A53" s="199"/>
      <c r="B53" s="199" t="s">
        <v>143</v>
      </c>
      <c r="C53" s="211"/>
      <c r="D53" s="329">
        <v>-2379</v>
      </c>
      <c r="E53" s="225"/>
      <c r="F53" s="312">
        <v>-715</v>
      </c>
    </row>
    <row r="54" spans="1:6" ht="15.75">
      <c r="A54" s="199"/>
      <c r="B54" s="199" t="s">
        <v>130</v>
      </c>
      <c r="C54" s="211"/>
      <c r="D54" s="329">
        <v>-14</v>
      </c>
      <c r="E54" s="225"/>
      <c r="F54" s="312">
        <v>-28647</v>
      </c>
    </row>
    <row r="55" spans="1:6" ht="15.75">
      <c r="A55" s="199"/>
      <c r="B55" s="199" t="s">
        <v>305</v>
      </c>
      <c r="C55" s="211"/>
      <c r="D55" s="329">
        <f>-10934+1</f>
        <v>-10933</v>
      </c>
      <c r="E55" s="225"/>
      <c r="F55" s="312">
        <v>0</v>
      </c>
    </row>
    <row r="56" spans="1:6" ht="14.25" customHeight="1">
      <c r="A56" s="199"/>
      <c r="B56" s="199" t="s">
        <v>306</v>
      </c>
      <c r="C56" s="199"/>
      <c r="D56" s="329">
        <v>-15205</v>
      </c>
      <c r="E56" s="225"/>
      <c r="F56" s="312">
        <v>78330</v>
      </c>
    </row>
    <row r="57" spans="1:6" ht="14.25" customHeight="1">
      <c r="A57" s="199"/>
      <c r="B57" s="199" t="s">
        <v>98</v>
      </c>
      <c r="C57" s="199"/>
      <c r="D57" s="329">
        <v>-3767</v>
      </c>
      <c r="E57" s="225"/>
      <c r="F57" s="312">
        <v>0</v>
      </c>
    </row>
    <row r="58" spans="1:6" ht="6.75" customHeight="1">
      <c r="A58" s="199"/>
      <c r="B58" s="199"/>
      <c r="C58" s="199"/>
      <c r="D58" s="330"/>
      <c r="E58" s="225"/>
      <c r="F58" s="313"/>
    </row>
    <row r="59" spans="1:6" ht="15.75">
      <c r="A59" s="199"/>
      <c r="B59" s="199" t="s">
        <v>307</v>
      </c>
      <c r="C59" s="199"/>
      <c r="D59" s="303">
        <f>SUM(D52:D57)</f>
        <v>-16743</v>
      </c>
      <c r="E59" s="225"/>
      <c r="F59" s="342">
        <f>SUM(F52:F57)</f>
        <v>62443</v>
      </c>
    </row>
    <row r="60" spans="1:6" ht="21" customHeight="1">
      <c r="A60" s="199"/>
      <c r="B60" s="199"/>
      <c r="C60" s="199"/>
      <c r="D60" s="329"/>
      <c r="E60" s="225"/>
      <c r="F60" s="312"/>
    </row>
    <row r="61" spans="1:6" ht="15.75" customHeight="1">
      <c r="A61" s="199"/>
      <c r="B61" s="240" t="s">
        <v>308</v>
      </c>
      <c r="C61" s="240"/>
      <c r="D61" s="329"/>
      <c r="E61" s="227"/>
      <c r="F61" s="312"/>
    </row>
    <row r="62" spans="1:6" ht="15" customHeight="1">
      <c r="A62" s="199"/>
      <c r="B62" s="240" t="s">
        <v>309</v>
      </c>
      <c r="C62" s="240"/>
      <c r="D62" s="331">
        <f>+D59+D47+D36</f>
        <v>-30564</v>
      </c>
      <c r="E62" s="227"/>
      <c r="F62" s="343">
        <f>+F59+F47+F36</f>
        <v>-11226</v>
      </c>
    </row>
    <row r="63" spans="1:6" ht="15.75" customHeight="1">
      <c r="A63" s="199"/>
      <c r="B63" s="240"/>
      <c r="C63" s="240"/>
      <c r="D63" s="329"/>
      <c r="E63" s="227"/>
      <c r="F63" s="312"/>
    </row>
    <row r="64" spans="1:6" ht="16.5" customHeight="1">
      <c r="A64" s="199"/>
      <c r="B64" s="240" t="s">
        <v>147</v>
      </c>
      <c r="C64" s="240"/>
      <c r="D64" s="329">
        <v>267828</v>
      </c>
      <c r="E64" s="227"/>
      <c r="F64" s="312">
        <v>354514</v>
      </c>
    </row>
    <row r="65" spans="1:6" ht="15.75">
      <c r="A65" s="199"/>
      <c r="B65" s="199" t="s">
        <v>144</v>
      </c>
      <c r="C65" s="199"/>
      <c r="D65" s="329"/>
      <c r="E65" s="225"/>
      <c r="F65" s="312"/>
    </row>
    <row r="66" spans="1:6" ht="15.75">
      <c r="A66" s="199"/>
      <c r="B66" s="199"/>
      <c r="C66" s="199"/>
      <c r="D66" s="329"/>
      <c r="E66" s="227"/>
      <c r="F66" s="312"/>
    </row>
    <row r="67" spans="1:6" ht="15.75">
      <c r="A67" s="199"/>
      <c r="B67" s="199" t="s">
        <v>145</v>
      </c>
      <c r="C67" s="199"/>
      <c r="D67" s="329"/>
      <c r="E67" s="227"/>
      <c r="F67" s="312"/>
    </row>
    <row r="68" spans="1:6" ht="15.75">
      <c r="A68" s="199"/>
      <c r="B68" s="199" t="s">
        <v>146</v>
      </c>
      <c r="C68" s="199"/>
      <c r="D68" s="329">
        <v>11008</v>
      </c>
      <c r="E68" s="227"/>
      <c r="F68" s="312">
        <v>-1559</v>
      </c>
    </row>
    <row r="69" spans="1:6" ht="9" customHeight="1">
      <c r="A69" s="199"/>
      <c r="B69" s="199"/>
      <c r="C69" s="199"/>
      <c r="D69" s="332"/>
      <c r="E69" s="333"/>
      <c r="F69" s="344"/>
    </row>
    <row r="70" spans="1:6" ht="15.75">
      <c r="A70" s="199"/>
      <c r="B70" s="199" t="s">
        <v>147</v>
      </c>
      <c r="C70" s="199"/>
      <c r="D70" s="329"/>
      <c r="E70" s="227"/>
      <c r="F70" s="312"/>
    </row>
    <row r="71" spans="1:6" ht="16.5" thickBot="1">
      <c r="A71" s="199"/>
      <c r="B71" s="199" t="s">
        <v>310</v>
      </c>
      <c r="C71" s="199"/>
      <c r="D71" s="334">
        <f>SUM(D62:D68)</f>
        <v>248272</v>
      </c>
      <c r="E71" s="227"/>
      <c r="F71" s="345">
        <f>SUM(F62:F68)</f>
        <v>341729</v>
      </c>
    </row>
    <row r="72" spans="1:6" ht="16.5" thickTop="1">
      <c r="A72" s="97"/>
      <c r="B72" s="97"/>
      <c r="C72" s="97"/>
      <c r="D72" s="149"/>
      <c r="E72" s="169"/>
      <c r="F72" s="346"/>
    </row>
    <row r="73" spans="2:6" ht="20.25" customHeight="1">
      <c r="B73" s="114"/>
      <c r="C73" s="114"/>
      <c r="D73" s="149"/>
      <c r="E73" s="169"/>
      <c r="F73" s="346"/>
    </row>
    <row r="74" spans="2:6" ht="15.75">
      <c r="B74" s="114"/>
      <c r="C74" s="114"/>
      <c r="D74" s="149"/>
      <c r="E74" s="168"/>
      <c r="F74" s="168"/>
    </row>
    <row r="75" spans="2:6" ht="15.75">
      <c r="B75" s="114"/>
      <c r="C75" s="114"/>
      <c r="D75" s="149"/>
      <c r="E75" s="168"/>
      <c r="F75" s="168"/>
    </row>
    <row r="76" spans="2:6" ht="15.75">
      <c r="B76" s="114"/>
      <c r="C76" s="114"/>
      <c r="D76" s="149"/>
      <c r="E76" s="168"/>
      <c r="F76" s="168"/>
    </row>
    <row r="77" spans="2:6" ht="15.75">
      <c r="B77" s="114"/>
      <c r="C77" s="114"/>
      <c r="D77" s="149"/>
      <c r="E77" s="168"/>
      <c r="F77" s="168"/>
    </row>
    <row r="78" spans="2:6" ht="27.75" customHeight="1">
      <c r="B78" s="170"/>
      <c r="C78" s="170"/>
      <c r="D78" s="170"/>
      <c r="E78" s="170"/>
      <c r="F78" s="170"/>
    </row>
    <row r="79" spans="2:5" ht="15">
      <c r="B79" s="171"/>
      <c r="C79" s="171"/>
      <c r="D79" s="172"/>
      <c r="E79" s="173"/>
    </row>
    <row r="80" spans="2:5" ht="15">
      <c r="B80" s="171"/>
      <c r="C80" s="171"/>
      <c r="D80" s="172"/>
      <c r="E80" s="173"/>
    </row>
    <row r="81" spans="4:6" s="114" customFormat="1" ht="15">
      <c r="D81" s="175"/>
      <c r="E81" s="173"/>
      <c r="F81" s="173"/>
    </row>
    <row r="82" ht="12.75">
      <c r="D82" s="176"/>
    </row>
    <row r="83" ht="12.75">
      <c r="D83" s="176"/>
    </row>
    <row r="84" ht="12.75">
      <c r="D84" s="176"/>
    </row>
    <row r="85" ht="12.75">
      <c r="D85" s="176"/>
    </row>
    <row r="86" ht="12.75">
      <c r="D86" s="176"/>
    </row>
    <row r="87" ht="12.75">
      <c r="D87" s="176"/>
    </row>
    <row r="88" ht="12.75">
      <c r="D88" s="176"/>
    </row>
    <row r="89" ht="12.75">
      <c r="D89" s="176"/>
    </row>
    <row r="90" ht="12.75">
      <c r="D90" s="176"/>
    </row>
    <row r="91" ht="12.75">
      <c r="D91" s="176"/>
    </row>
    <row r="92" ht="12.75">
      <c r="D92" s="176"/>
    </row>
    <row r="93" ht="12.75">
      <c r="D93" s="176"/>
    </row>
    <row r="94" ht="12.75">
      <c r="D94" s="176"/>
    </row>
    <row r="95" ht="12.75">
      <c r="D95" s="176"/>
    </row>
    <row r="96" ht="12.75">
      <c r="D96" s="176"/>
    </row>
    <row r="97" ht="12.75">
      <c r="D97" s="176"/>
    </row>
    <row r="98" ht="12.75">
      <c r="D98" s="176"/>
    </row>
    <row r="99" ht="12.75">
      <c r="D99" s="176"/>
    </row>
    <row r="100" ht="12.75">
      <c r="D100" s="176"/>
    </row>
    <row r="101" ht="12.75">
      <c r="D101" s="176"/>
    </row>
    <row r="102" ht="12.75">
      <c r="D102" s="176"/>
    </row>
    <row r="103" ht="12.75">
      <c r="D103" s="176"/>
    </row>
    <row r="104" ht="12.75">
      <c r="D104" s="176"/>
    </row>
    <row r="105" ht="12.75">
      <c r="D105" s="176"/>
    </row>
  </sheetData>
  <sheetProtection/>
  <mergeCells count="2">
    <mergeCell ref="A1:F1"/>
    <mergeCell ref="D8:F8"/>
  </mergeCells>
  <printOptions/>
  <pageMargins left="0.6" right="0.49" top="0.65" bottom="0.55" header="0.43" footer="0.27"/>
  <pageSetup firstPageNumber="5" useFirstPageNumber="1" horizontalDpi="600" verticalDpi="600" orientation="portrait" paperSize="9" scale="90" r:id="rId2"/>
  <headerFooter alignWithMargins="0">
    <oddHeader>&amp;R&amp;"Arial,Bold"
</oddHeader>
    <oddFooter>&amp;C&amp;"Times New Roman,Regular"&amp;12&amp;P</oddFooter>
  </headerFooter>
  <rowBreaks count="1" manualBreakCount="1">
    <brk id="49" max="5" man="1"/>
  </rowBreaks>
  <drawing r:id="rId1"/>
</worksheet>
</file>

<file path=xl/worksheets/sheet5.xml><?xml version="1.0" encoding="utf-8"?>
<worksheet xmlns="http://schemas.openxmlformats.org/spreadsheetml/2006/main" xmlns:r="http://schemas.openxmlformats.org/officeDocument/2006/relationships">
  <dimension ref="A1:L156"/>
  <sheetViews>
    <sheetView showGridLines="0" view="pageBreakPreview" zoomScaleNormal="75" zoomScaleSheetLayoutView="100" zoomScalePageLayoutView="0" workbookViewId="0" topLeftCell="A1">
      <selection activeCell="B37" sqref="B37"/>
    </sheetView>
  </sheetViews>
  <sheetFormatPr defaultColWidth="9.140625" defaultRowHeight="12.75"/>
  <cols>
    <col min="1" max="1" width="7.00390625" style="118" customWidth="1"/>
    <col min="2" max="2" width="21.8515625" style="118" customWidth="1"/>
    <col min="3" max="3" width="7.00390625" style="118" customWidth="1"/>
    <col min="4" max="4" width="16.7109375" style="118" customWidth="1"/>
    <col min="5" max="5" width="4.421875" style="118" customWidth="1"/>
    <col min="6" max="6" width="11.8515625" style="118" customWidth="1"/>
    <col min="7" max="7" width="5.7109375" style="118" customWidth="1"/>
    <col min="8" max="8" width="12.28125" style="118" bestFit="1" customWidth="1"/>
    <col min="9" max="9" width="14.140625" style="118" customWidth="1"/>
    <col min="10" max="16384" width="9.140625" style="118" customWidth="1"/>
  </cols>
  <sheetData>
    <row r="1" ht="15.75">
      <c r="A1" s="193" t="s">
        <v>207</v>
      </c>
    </row>
    <row r="2" spans="1:9" ht="15.75">
      <c r="A2" s="230" t="s">
        <v>279</v>
      </c>
      <c r="B2" s="178"/>
      <c r="C2" s="178"/>
      <c r="D2" s="178"/>
      <c r="E2" s="178"/>
      <c r="F2" s="178"/>
      <c r="G2" s="178"/>
      <c r="H2" s="178"/>
      <c r="I2" s="178"/>
    </row>
    <row r="4" spans="1:2" ht="15.75">
      <c r="A4" s="193" t="s">
        <v>199</v>
      </c>
      <c r="B4" s="116"/>
    </row>
    <row r="5" spans="1:2" ht="15.75">
      <c r="A5" s="116"/>
      <c r="B5" s="116"/>
    </row>
    <row r="6" spans="1:2" ht="15.75">
      <c r="A6" s="193" t="s">
        <v>218</v>
      </c>
      <c r="B6" s="116"/>
    </row>
    <row r="8" spans="1:2" ht="15.75">
      <c r="A8" s="309" t="s">
        <v>156</v>
      </c>
      <c r="B8" s="193" t="s">
        <v>10</v>
      </c>
    </row>
    <row r="11" ht="15.75">
      <c r="L11" s="180"/>
    </row>
    <row r="19" ht="15.75">
      <c r="A19" s="180"/>
    </row>
    <row r="20" spans="1:2" ht="15.75">
      <c r="A20" s="309" t="s">
        <v>157</v>
      </c>
      <c r="B20" s="193" t="s">
        <v>148</v>
      </c>
    </row>
    <row r="21" ht="15.75">
      <c r="A21" s="180"/>
    </row>
    <row r="22" ht="15.75">
      <c r="A22" s="180"/>
    </row>
    <row r="23" ht="15.75">
      <c r="A23" s="180"/>
    </row>
    <row r="24" ht="15.75">
      <c r="A24" s="180"/>
    </row>
    <row r="25" spans="1:2" ht="15.75">
      <c r="A25" s="309" t="s">
        <v>158</v>
      </c>
      <c r="B25" s="193" t="s">
        <v>149</v>
      </c>
    </row>
    <row r="26" ht="15.75">
      <c r="A26" s="180"/>
    </row>
    <row r="27" ht="15.75">
      <c r="A27" s="180"/>
    </row>
    <row r="28" ht="15.75">
      <c r="A28" s="180"/>
    </row>
    <row r="29" ht="15.75">
      <c r="A29" s="180"/>
    </row>
    <row r="30" ht="15.75">
      <c r="A30" s="309" t="s">
        <v>159</v>
      </c>
    </row>
    <row r="31" ht="15.75">
      <c r="A31" s="180"/>
    </row>
    <row r="32" ht="15.75">
      <c r="A32" s="180"/>
    </row>
    <row r="33" ht="15.75">
      <c r="A33" s="180"/>
    </row>
    <row r="34" ht="10.5" customHeight="1">
      <c r="A34" s="180"/>
    </row>
    <row r="35" ht="15.75">
      <c r="A35" s="180"/>
    </row>
    <row r="36" ht="15.75">
      <c r="A36" s="180"/>
    </row>
    <row r="37" spans="1:2" ht="15.75">
      <c r="A37" s="309" t="s">
        <v>160</v>
      </c>
      <c r="B37" s="193" t="s">
        <v>14</v>
      </c>
    </row>
    <row r="38" ht="15.75">
      <c r="A38" s="180"/>
    </row>
    <row r="39" ht="15.75">
      <c r="A39" s="180"/>
    </row>
    <row r="40" ht="15.75">
      <c r="A40" s="180"/>
    </row>
    <row r="41" ht="15.75">
      <c r="A41" s="180"/>
    </row>
    <row r="42" ht="15.75">
      <c r="A42" s="180"/>
    </row>
    <row r="43" spans="1:4" ht="15.75">
      <c r="A43" s="310" t="s">
        <v>161</v>
      </c>
      <c r="B43" s="193" t="s">
        <v>69</v>
      </c>
      <c r="C43" s="199"/>
      <c r="D43" s="199"/>
    </row>
    <row r="44" ht="15.75">
      <c r="A44" s="180"/>
    </row>
    <row r="45" ht="15.75">
      <c r="A45" s="180"/>
    </row>
    <row r="46" ht="15.75">
      <c r="A46" s="180"/>
    </row>
    <row r="47" ht="12" customHeight="1">
      <c r="A47" s="180"/>
    </row>
    <row r="48" ht="16.5" customHeight="1">
      <c r="A48" s="180"/>
    </row>
    <row r="49" ht="15.75" customHeight="1">
      <c r="A49" s="180"/>
    </row>
    <row r="50" ht="15.75" customHeight="1">
      <c r="A50" s="180"/>
    </row>
    <row r="51" ht="15.75" customHeight="1">
      <c r="A51" s="180"/>
    </row>
    <row r="52" ht="15.75" customHeight="1">
      <c r="A52" s="180"/>
    </row>
    <row r="53" ht="15.75" customHeight="1">
      <c r="A53" s="180"/>
    </row>
    <row r="54" spans="1:2" ht="15.75">
      <c r="A54" s="309" t="s">
        <v>162</v>
      </c>
      <c r="B54" s="193" t="s">
        <v>70</v>
      </c>
    </row>
    <row r="55" ht="15.75">
      <c r="A55" s="180"/>
    </row>
    <row r="56" ht="15.75">
      <c r="A56" s="180"/>
    </row>
    <row r="57" ht="15.75">
      <c r="A57" s="180"/>
    </row>
    <row r="58" spans="1:2" ht="15.75">
      <c r="A58" s="310" t="s">
        <v>164</v>
      </c>
      <c r="B58" s="193" t="s">
        <v>71</v>
      </c>
    </row>
    <row r="59" ht="10.5" customHeight="1">
      <c r="A59" s="180"/>
    </row>
    <row r="60" spans="1:2" ht="15.75">
      <c r="A60" s="180"/>
      <c r="B60" s="199" t="s">
        <v>280</v>
      </c>
    </row>
    <row r="61" spans="1:9" ht="15.75">
      <c r="A61" s="180"/>
      <c r="E61" s="120"/>
      <c r="F61" s="120"/>
      <c r="G61" s="120"/>
      <c r="H61" s="120"/>
      <c r="I61" s="120"/>
    </row>
    <row r="62" spans="1:9" ht="15.75">
      <c r="A62" s="180"/>
      <c r="B62" s="199"/>
      <c r="C62" s="199"/>
      <c r="D62" s="195" t="s">
        <v>73</v>
      </c>
      <c r="E62" s="195"/>
      <c r="F62" s="195"/>
      <c r="G62" s="195"/>
      <c r="H62" s="195" t="s">
        <v>291</v>
      </c>
      <c r="I62" s="120"/>
    </row>
    <row r="63" spans="1:9" ht="15.75">
      <c r="A63" s="180"/>
      <c r="B63" s="199"/>
      <c r="C63" s="199"/>
      <c r="D63" s="198" t="s">
        <v>2</v>
      </c>
      <c r="E63" s="195"/>
      <c r="F63" s="195"/>
      <c r="G63" s="361" t="s">
        <v>2</v>
      </c>
      <c r="H63" s="361"/>
      <c r="I63" s="120"/>
    </row>
    <row r="64" spans="1:9" ht="15.75">
      <c r="A64" s="180"/>
      <c r="B64" s="199"/>
      <c r="C64" s="199"/>
      <c r="D64" s="193"/>
      <c r="E64" s="195"/>
      <c r="F64" s="195"/>
      <c r="G64" s="195"/>
      <c r="H64" s="195"/>
      <c r="I64" s="120"/>
    </row>
    <row r="65" spans="1:9" ht="15.75">
      <c r="A65" s="180"/>
      <c r="B65" s="193" t="s">
        <v>201</v>
      </c>
      <c r="C65" s="199"/>
      <c r="D65" s="198"/>
      <c r="E65" s="198"/>
      <c r="F65" s="193"/>
      <c r="G65" s="198"/>
      <c r="H65" s="198"/>
      <c r="I65" s="181"/>
    </row>
    <row r="66" spans="1:8" ht="12.75" customHeight="1">
      <c r="A66" s="180"/>
      <c r="B66" s="199"/>
      <c r="C66" s="199"/>
      <c r="D66" s="199"/>
      <c r="E66" s="199"/>
      <c r="F66" s="199"/>
      <c r="G66" s="199"/>
      <c r="H66" s="199"/>
    </row>
    <row r="67" spans="1:9" ht="15.75">
      <c r="A67" s="180"/>
      <c r="B67" s="240" t="s">
        <v>202</v>
      </c>
      <c r="C67" s="240"/>
      <c r="D67" s="312">
        <v>35492</v>
      </c>
      <c r="E67" s="311"/>
      <c r="F67" s="240"/>
      <c r="G67" s="311"/>
      <c r="H67" s="312">
        <v>-10372</v>
      </c>
      <c r="I67" s="182"/>
    </row>
    <row r="68" spans="1:9" ht="15.75">
      <c r="A68" s="180"/>
      <c r="B68" s="240" t="s">
        <v>150</v>
      </c>
      <c r="C68" s="244"/>
      <c r="D68" s="312">
        <v>84716</v>
      </c>
      <c r="E68" s="311"/>
      <c r="F68" s="240"/>
      <c r="G68" s="311"/>
      <c r="H68" s="312">
        <v>7842</v>
      </c>
      <c r="I68" s="182"/>
    </row>
    <row r="69" spans="1:9" ht="15.75">
      <c r="A69" s="180"/>
      <c r="B69" s="240" t="s">
        <v>203</v>
      </c>
      <c r="C69" s="244"/>
      <c r="D69" s="312">
        <v>24183</v>
      </c>
      <c r="E69" s="311"/>
      <c r="F69" s="240"/>
      <c r="G69" s="311"/>
      <c r="H69" s="312">
        <v>2717</v>
      </c>
      <c r="I69" s="183"/>
    </row>
    <row r="70" spans="1:9" ht="15" customHeight="1">
      <c r="A70" s="180"/>
      <c r="B70" s="240" t="s">
        <v>204</v>
      </c>
      <c r="C70" s="240"/>
      <c r="D70" s="312">
        <v>22150</v>
      </c>
      <c r="E70" s="311"/>
      <c r="F70" s="240"/>
      <c r="G70" s="311"/>
      <c r="H70" s="312">
        <v>2675</v>
      </c>
      <c r="I70" s="182"/>
    </row>
    <row r="71" spans="1:9" ht="15" customHeight="1">
      <c r="A71" s="180"/>
      <c r="B71" s="240" t="s">
        <v>229</v>
      </c>
      <c r="C71" s="240"/>
      <c r="D71" s="312">
        <v>0</v>
      </c>
      <c r="E71" s="311"/>
      <c r="F71" s="240"/>
      <c r="G71" s="311"/>
      <c r="H71" s="312">
        <v>-11757</v>
      </c>
      <c r="I71" s="182"/>
    </row>
    <row r="72" spans="1:9" ht="15.75">
      <c r="A72" s="180"/>
      <c r="B72" s="240" t="s">
        <v>5</v>
      </c>
      <c r="C72" s="240"/>
      <c r="D72" s="312">
        <v>75</v>
      </c>
      <c r="E72" s="311"/>
      <c r="F72" s="240"/>
      <c r="G72" s="311"/>
      <c r="H72" s="312">
        <v>-6521</v>
      </c>
      <c r="I72" s="182"/>
    </row>
    <row r="73" spans="1:9" ht="8.25" customHeight="1">
      <c r="A73" s="180"/>
      <c r="B73" s="240"/>
      <c r="C73" s="240"/>
      <c r="D73" s="313"/>
      <c r="E73" s="311"/>
      <c r="F73" s="311"/>
      <c r="G73" s="311"/>
      <c r="H73" s="313"/>
      <c r="I73" s="182"/>
    </row>
    <row r="74" spans="1:9" ht="14.25" customHeight="1">
      <c r="A74" s="180"/>
      <c r="B74" s="240" t="s">
        <v>205</v>
      </c>
      <c r="C74" s="240"/>
      <c r="D74" s="312">
        <f>SUM(D67:D73)</f>
        <v>166616</v>
      </c>
      <c r="E74" s="311"/>
      <c r="F74" s="311"/>
      <c r="G74" s="311"/>
      <c r="H74" s="312">
        <f>SUM(H67:H73)</f>
        <v>-15416</v>
      </c>
      <c r="I74" s="182"/>
    </row>
    <row r="75" spans="1:9" ht="6.75" customHeight="1">
      <c r="A75" s="180"/>
      <c r="B75" s="240"/>
      <c r="C75" s="240"/>
      <c r="D75" s="312"/>
      <c r="E75" s="311"/>
      <c r="F75" s="311"/>
      <c r="G75" s="311"/>
      <c r="H75" s="312"/>
      <c r="I75" s="182"/>
    </row>
    <row r="76" spans="1:9" ht="15.75">
      <c r="A76" s="180"/>
      <c r="B76" s="314" t="s">
        <v>151</v>
      </c>
      <c r="C76" s="240"/>
      <c r="D76" s="312"/>
      <c r="E76" s="314"/>
      <c r="F76" s="314"/>
      <c r="G76" s="314"/>
      <c r="H76" s="312">
        <f>+'P&amp;L'!I25</f>
        <v>-14298</v>
      </c>
      <c r="I76" s="182"/>
    </row>
    <row r="77" spans="1:9" ht="15.75">
      <c r="A77" s="180"/>
      <c r="B77" s="314" t="s">
        <v>88</v>
      </c>
      <c r="C77" s="240"/>
      <c r="D77" s="312"/>
      <c r="E77" s="314"/>
      <c r="F77" s="314"/>
      <c r="G77" s="314"/>
      <c r="H77" s="312"/>
      <c r="I77" s="182"/>
    </row>
    <row r="78" spans="1:9" ht="15.75">
      <c r="A78" s="180"/>
      <c r="B78" s="315" t="s">
        <v>206</v>
      </c>
      <c r="C78" s="240"/>
      <c r="D78" s="312"/>
      <c r="E78" s="315"/>
      <c r="F78" s="315"/>
      <c r="G78" s="315"/>
      <c r="H78" s="312">
        <v>14846</v>
      </c>
      <c r="I78" s="182"/>
    </row>
    <row r="79" spans="1:9" ht="15.75">
      <c r="A79" s="180"/>
      <c r="B79" s="240"/>
      <c r="C79" s="240"/>
      <c r="D79" s="312"/>
      <c r="E79" s="311"/>
      <c r="F79" s="311"/>
      <c r="G79" s="311"/>
      <c r="H79" s="313"/>
      <c r="I79" s="182"/>
    </row>
    <row r="80" spans="1:9" ht="16.5" thickBot="1">
      <c r="A80" s="180"/>
      <c r="B80" s="240"/>
      <c r="C80" s="240"/>
      <c r="D80" s="324">
        <f>SUM(D74:D79)</f>
        <v>166616</v>
      </c>
      <c r="E80" s="240"/>
      <c r="F80" s="240"/>
      <c r="G80" s="240"/>
      <c r="H80" s="316">
        <f>SUM(H74:H79)</f>
        <v>-14868</v>
      </c>
      <c r="I80" s="130"/>
    </row>
    <row r="81" spans="1:9" ht="16.5" thickTop="1">
      <c r="A81" s="180"/>
      <c r="B81" s="133"/>
      <c r="C81" s="133"/>
      <c r="D81" s="133"/>
      <c r="E81" s="182"/>
      <c r="F81" s="182"/>
      <c r="G81" s="182"/>
      <c r="H81" s="182"/>
      <c r="I81" s="182"/>
    </row>
    <row r="82" spans="1:9" ht="15.75">
      <c r="A82" s="180"/>
      <c r="E82" s="169"/>
      <c r="F82" s="169"/>
      <c r="G82" s="169"/>
      <c r="H82" s="169"/>
      <c r="I82" s="169"/>
    </row>
    <row r="83" spans="1:2" ht="15.75">
      <c r="A83" s="309" t="s">
        <v>163</v>
      </c>
      <c r="B83" s="193" t="s">
        <v>74</v>
      </c>
    </row>
    <row r="84" ht="15.75">
      <c r="A84" s="180"/>
    </row>
    <row r="85" ht="15.75">
      <c r="A85" s="180"/>
    </row>
    <row r="86" ht="15.75">
      <c r="A86" s="180"/>
    </row>
    <row r="87" ht="15.75">
      <c r="A87" s="180"/>
    </row>
    <row r="88" ht="15.75">
      <c r="A88" s="180"/>
    </row>
    <row r="89" spans="1:2" ht="15.75">
      <c r="A89" s="309" t="s">
        <v>165</v>
      </c>
      <c r="B89" s="193" t="s">
        <v>152</v>
      </c>
    </row>
    <row r="90" ht="15.75">
      <c r="A90" s="180"/>
    </row>
    <row r="91" ht="15.75">
      <c r="A91" s="180"/>
    </row>
    <row r="92" ht="15.75">
      <c r="A92" s="180"/>
    </row>
    <row r="93" ht="15.75">
      <c r="A93" s="180"/>
    </row>
    <row r="94" ht="15.75">
      <c r="A94" s="180"/>
    </row>
    <row r="95" spans="1:2" ht="15.75">
      <c r="A95" s="309" t="s">
        <v>166</v>
      </c>
      <c r="B95" s="193" t="s">
        <v>75</v>
      </c>
    </row>
    <row r="96" ht="15.75">
      <c r="A96" s="180"/>
    </row>
    <row r="97" ht="15.75">
      <c r="A97" s="180"/>
    </row>
    <row r="98" ht="15.75">
      <c r="A98" s="180"/>
    </row>
    <row r="99" ht="15.75">
      <c r="A99" s="180"/>
    </row>
    <row r="100" ht="15.75">
      <c r="A100" s="180"/>
    </row>
    <row r="101" spans="1:2" ht="15.75">
      <c r="A101" s="309" t="s">
        <v>167</v>
      </c>
      <c r="B101" s="193" t="s">
        <v>298</v>
      </c>
    </row>
    <row r="102" spans="1:2" ht="15.75">
      <c r="A102" s="179"/>
      <c r="B102" s="116"/>
    </row>
    <row r="103" spans="1:2" ht="15.75">
      <c r="A103" s="180"/>
      <c r="B103" s="199"/>
    </row>
    <row r="104" ht="15.75">
      <c r="A104" s="180"/>
    </row>
    <row r="105" ht="15.75">
      <c r="A105" s="180"/>
    </row>
    <row r="106" ht="15.75">
      <c r="A106" s="180"/>
    </row>
    <row r="107" ht="9" customHeight="1">
      <c r="A107" s="180"/>
    </row>
    <row r="108" ht="15.75">
      <c r="A108" s="180"/>
    </row>
    <row r="109" ht="15.75">
      <c r="A109" s="180"/>
    </row>
    <row r="110" ht="15.75">
      <c r="A110" s="180"/>
    </row>
    <row r="111" spans="1:2" ht="15.75">
      <c r="A111" s="309" t="s">
        <v>168</v>
      </c>
      <c r="B111" s="193" t="s">
        <v>299</v>
      </c>
    </row>
    <row r="112" ht="15.75">
      <c r="A112" s="180"/>
    </row>
    <row r="113" spans="1:2" ht="15.75">
      <c r="A113" s="180"/>
      <c r="B113" s="199" t="s">
        <v>12</v>
      </c>
    </row>
    <row r="114" ht="15.75">
      <c r="A114" s="180"/>
    </row>
    <row r="115" spans="1:8" ht="15.75">
      <c r="A115" s="180"/>
      <c r="C115" s="199"/>
      <c r="D115" s="199"/>
      <c r="E115" s="199"/>
      <c r="F115" s="198"/>
      <c r="G115" s="250"/>
      <c r="H115" s="198" t="s">
        <v>153</v>
      </c>
    </row>
    <row r="116" spans="1:8" ht="15.75">
      <c r="A116" s="180"/>
      <c r="C116" s="199"/>
      <c r="D116" s="199"/>
      <c r="E116" s="199"/>
      <c r="F116" s="198"/>
      <c r="G116" s="234"/>
      <c r="H116" s="347" t="s">
        <v>2</v>
      </c>
    </row>
    <row r="117" spans="1:8" ht="15.75">
      <c r="A117" s="180"/>
      <c r="C117" s="199"/>
      <c r="D117" s="199"/>
      <c r="E117" s="199"/>
      <c r="F117" s="199"/>
      <c r="G117" s="240"/>
      <c r="H117" s="348"/>
    </row>
    <row r="118" spans="1:8" ht="15.75">
      <c r="A118" s="180"/>
      <c r="C118" s="199" t="s">
        <v>154</v>
      </c>
      <c r="D118" s="199"/>
      <c r="E118" s="199"/>
      <c r="F118" s="199"/>
      <c r="G118" s="240"/>
      <c r="H118" s="348">
        <v>6649</v>
      </c>
    </row>
    <row r="119" spans="1:8" ht="15.75">
      <c r="A119" s="180"/>
      <c r="C119" s="199" t="s">
        <v>155</v>
      </c>
      <c r="D119" s="199"/>
      <c r="E119" s="199"/>
      <c r="F119" s="199"/>
      <c r="G119" s="240"/>
      <c r="H119" s="348">
        <v>3062</v>
      </c>
    </row>
    <row r="120" spans="1:8" ht="6.75" customHeight="1">
      <c r="A120" s="180"/>
      <c r="C120" s="199"/>
      <c r="D120" s="199"/>
      <c r="E120" s="199"/>
      <c r="F120" s="199"/>
      <c r="G120" s="240"/>
      <c r="H120" s="348"/>
    </row>
    <row r="121" spans="1:8" ht="16.5" thickBot="1">
      <c r="A121" s="180"/>
      <c r="C121" s="199"/>
      <c r="D121" s="199"/>
      <c r="E121" s="199"/>
      <c r="F121" s="240"/>
      <c r="G121" s="240"/>
      <c r="H121" s="349">
        <f>+H119+H118</f>
        <v>9711</v>
      </c>
    </row>
    <row r="122" spans="1:8" ht="16.5" thickTop="1">
      <c r="A122" s="180"/>
      <c r="H122" s="348"/>
    </row>
    <row r="123" spans="1:8" ht="15.75">
      <c r="A123" s="180"/>
      <c r="H123" s="348"/>
    </row>
    <row r="124" spans="1:2" ht="15.75">
      <c r="A124" s="180"/>
      <c r="B124" s="199" t="s">
        <v>13</v>
      </c>
    </row>
    <row r="125" ht="15.75">
      <c r="A125" s="180"/>
    </row>
    <row r="126" ht="15.75">
      <c r="A126" s="180"/>
    </row>
    <row r="127" ht="15.75">
      <c r="A127" s="180"/>
    </row>
    <row r="128" ht="15.75">
      <c r="A128" s="180"/>
    </row>
    <row r="129" ht="15.75">
      <c r="A129" s="180"/>
    </row>
    <row r="130" ht="15.75">
      <c r="A130" s="180"/>
    </row>
    <row r="131" ht="15.75">
      <c r="A131" s="180"/>
    </row>
    <row r="132" ht="15.75">
      <c r="A132" s="180"/>
    </row>
    <row r="133" ht="15.75">
      <c r="A133" s="180"/>
    </row>
    <row r="134" ht="15.75">
      <c r="A134" s="180"/>
    </row>
    <row r="135" ht="15.75">
      <c r="A135" s="180"/>
    </row>
    <row r="136" ht="15.75">
      <c r="A136" s="180"/>
    </row>
    <row r="137" ht="15.75">
      <c r="A137" s="180"/>
    </row>
    <row r="138" ht="15.75">
      <c r="A138" s="180"/>
    </row>
    <row r="139" ht="15.75">
      <c r="A139" s="180"/>
    </row>
    <row r="140" ht="15.75">
      <c r="A140" s="180"/>
    </row>
    <row r="141" ht="15.75">
      <c r="A141" s="180"/>
    </row>
    <row r="142" ht="15.75">
      <c r="A142" s="180"/>
    </row>
    <row r="143" ht="15.75">
      <c r="A143" s="180"/>
    </row>
    <row r="144" ht="15.75">
      <c r="A144" s="180"/>
    </row>
    <row r="145" ht="15.75">
      <c r="A145" s="180"/>
    </row>
    <row r="146" ht="15.75">
      <c r="A146" s="180"/>
    </row>
    <row r="147" ht="15.75">
      <c r="A147" s="180"/>
    </row>
    <row r="148" ht="15.75">
      <c r="A148" s="180"/>
    </row>
    <row r="149" ht="15.75">
      <c r="A149" s="180"/>
    </row>
    <row r="150" ht="15.75">
      <c r="A150" s="180"/>
    </row>
    <row r="151" ht="15.75">
      <c r="A151" s="180"/>
    </row>
    <row r="152" ht="15.75">
      <c r="A152" s="180"/>
    </row>
    <row r="153" ht="15.75">
      <c r="A153" s="180"/>
    </row>
    <row r="154" ht="15.75">
      <c r="A154" s="180"/>
    </row>
    <row r="155" ht="15.75">
      <c r="A155" s="180"/>
    </row>
    <row r="156" ht="15.75">
      <c r="A156" s="180"/>
    </row>
  </sheetData>
  <sheetProtection/>
  <mergeCells count="1">
    <mergeCell ref="G63:H63"/>
  </mergeCells>
  <printOptions/>
  <pageMargins left="0.75" right="0.24" top="0.4" bottom="0.3" header="0.43" footer="0.27"/>
  <pageSetup firstPageNumber="7" useFirstPageNumber="1" horizontalDpi="600" verticalDpi="600" orientation="portrait" paperSize="9" scale="90" r:id="rId2"/>
  <headerFooter alignWithMargins="0">
    <oddHeader>&amp;R&amp;"Arial,Bold"
</oddHeader>
    <oddFooter>&amp;C&amp;"Times New Roman,Regular"&amp;12&amp;P</oddFooter>
  </headerFooter>
  <rowBreaks count="2" manualBreakCount="2">
    <brk id="52" max="8" man="1"/>
    <brk id="99" max="13" man="1"/>
  </rowBreaks>
  <drawing r:id="rId1"/>
</worksheet>
</file>

<file path=xl/worksheets/sheet6.xml><?xml version="1.0" encoding="utf-8"?>
<worksheet xmlns="http://schemas.openxmlformats.org/spreadsheetml/2006/main" xmlns:r="http://schemas.openxmlformats.org/officeDocument/2006/relationships">
  <dimension ref="A1:M199"/>
  <sheetViews>
    <sheetView showGridLines="0" view="pageBreakPreview" zoomScaleNormal="75" zoomScaleSheetLayoutView="100" zoomScalePageLayoutView="0" workbookViewId="0" topLeftCell="A1">
      <selection activeCell="C136" sqref="C136"/>
    </sheetView>
  </sheetViews>
  <sheetFormatPr defaultColWidth="9.140625" defaultRowHeight="12.75"/>
  <cols>
    <col min="1" max="1" width="4.8515625" style="118" customWidth="1"/>
    <col min="2" max="2" width="3.421875" style="118" customWidth="1"/>
    <col min="3" max="3" width="26.57421875" style="118" customWidth="1"/>
    <col min="4" max="4" width="8.28125" style="118" customWidth="1"/>
    <col min="5" max="5" width="14.00390625" style="118" customWidth="1"/>
    <col min="6" max="6" width="1.421875" style="118" customWidth="1"/>
    <col min="7" max="7" width="12.00390625" style="118" customWidth="1"/>
    <col min="8" max="8" width="3.00390625" style="118" customWidth="1"/>
    <col min="9" max="9" width="11.00390625" style="118" customWidth="1"/>
    <col min="10" max="10" width="12.421875" style="118" customWidth="1"/>
    <col min="11" max="11" width="1.421875" style="118" hidden="1" customWidth="1"/>
    <col min="12" max="16384" width="9.140625" style="118" customWidth="1"/>
  </cols>
  <sheetData>
    <row r="1" ht="15.75">
      <c r="A1" s="193" t="s">
        <v>228</v>
      </c>
    </row>
    <row r="2" spans="1:11" ht="15.75">
      <c r="A2" s="230" t="s">
        <v>279</v>
      </c>
      <c r="B2" s="178"/>
      <c r="C2" s="178"/>
      <c r="D2" s="178"/>
      <c r="E2" s="178"/>
      <c r="F2" s="178"/>
      <c r="G2" s="178"/>
      <c r="H2" s="178"/>
      <c r="I2" s="178"/>
      <c r="J2" s="178"/>
      <c r="K2" s="178"/>
    </row>
    <row r="3" ht="9" customHeight="1">
      <c r="B3" s="116"/>
    </row>
    <row r="4" spans="1:3" ht="15.75">
      <c r="A4" s="193" t="s">
        <v>200</v>
      </c>
      <c r="B4" s="193"/>
      <c r="C4" s="199"/>
    </row>
    <row r="5" spans="1:3" ht="11.25" customHeight="1">
      <c r="A5" s="193"/>
      <c r="B5" s="193"/>
      <c r="C5" s="199"/>
    </row>
    <row r="6" spans="1:3" ht="15.75">
      <c r="A6" s="256" t="s">
        <v>219</v>
      </c>
      <c r="B6" s="193"/>
      <c r="C6" s="199"/>
    </row>
    <row r="7" spans="1:3" ht="15.75">
      <c r="A7" s="256" t="s">
        <v>220</v>
      </c>
      <c r="B7" s="193"/>
      <c r="C7" s="199"/>
    </row>
    <row r="8" spans="1:3" ht="15.75">
      <c r="A8" s="199"/>
      <c r="B8" s="193"/>
      <c r="C8" s="199"/>
    </row>
    <row r="9" spans="1:3" ht="15.75">
      <c r="A9" s="267" t="s">
        <v>76</v>
      </c>
      <c r="B9" s="267" t="s">
        <v>169</v>
      </c>
      <c r="C9" s="242"/>
    </row>
    <row r="10" spans="1:3" ht="15.75">
      <c r="A10" s="193"/>
      <c r="B10" s="199"/>
      <c r="C10" s="199"/>
    </row>
    <row r="11" ht="15.75">
      <c r="A11" s="116"/>
    </row>
    <row r="12" ht="15.75">
      <c r="A12" s="116"/>
    </row>
    <row r="13" ht="15.75">
      <c r="A13" s="116"/>
    </row>
    <row r="14" ht="15.75">
      <c r="A14" s="116"/>
    </row>
    <row r="15" ht="15.75">
      <c r="A15" s="116"/>
    </row>
    <row r="16" ht="10.5" customHeight="1">
      <c r="A16" s="116"/>
    </row>
    <row r="17" spans="1:4" ht="15.75">
      <c r="A17" s="267" t="s">
        <v>77</v>
      </c>
      <c r="B17" s="267" t="s">
        <v>230</v>
      </c>
      <c r="C17" s="186"/>
      <c r="D17" s="186"/>
    </row>
    <row r="18" ht="15.75">
      <c r="A18" s="116"/>
    </row>
    <row r="19" ht="15.75">
      <c r="A19" s="116"/>
    </row>
    <row r="20" ht="15.75">
      <c r="A20" s="116"/>
    </row>
    <row r="21" ht="15.75">
      <c r="A21" s="116"/>
    </row>
    <row r="22" ht="15.75">
      <c r="A22" s="116"/>
    </row>
    <row r="23" ht="15.75">
      <c r="A23" s="116"/>
    </row>
    <row r="24" ht="15.75">
      <c r="A24" s="116"/>
    </row>
    <row r="25" spans="1:2" ht="15.75">
      <c r="A25" s="193" t="s">
        <v>78</v>
      </c>
      <c r="B25" s="193" t="s">
        <v>231</v>
      </c>
    </row>
    <row r="26" ht="15.75">
      <c r="A26" s="116"/>
    </row>
    <row r="27" ht="15.75">
      <c r="A27" s="116"/>
    </row>
    <row r="28" ht="15.75">
      <c r="A28" s="116"/>
    </row>
    <row r="29" ht="15.75">
      <c r="A29" s="116"/>
    </row>
    <row r="30" ht="9.75" customHeight="1">
      <c r="A30" s="116"/>
    </row>
    <row r="31" spans="1:2" ht="15.75">
      <c r="A31" s="193" t="s">
        <v>79</v>
      </c>
      <c r="B31" s="193" t="s">
        <v>170</v>
      </c>
    </row>
    <row r="32" ht="15.75">
      <c r="A32" s="116"/>
    </row>
    <row r="33" ht="15.75">
      <c r="A33" s="116"/>
    </row>
    <row r="34" ht="15.75">
      <c r="A34" s="116"/>
    </row>
    <row r="35" spans="1:10" ht="15.75">
      <c r="A35" s="193" t="s">
        <v>80</v>
      </c>
      <c r="B35" s="193" t="s">
        <v>89</v>
      </c>
      <c r="C35" s="199"/>
      <c r="D35" s="199"/>
      <c r="E35" s="199"/>
      <c r="F35" s="199"/>
      <c r="G35" s="199"/>
      <c r="H35" s="199"/>
      <c r="I35" s="199"/>
      <c r="J35" s="199"/>
    </row>
    <row r="36" spans="1:10" ht="15.75">
      <c r="A36" s="193"/>
      <c r="B36" s="199"/>
      <c r="C36" s="256"/>
      <c r="D36" s="358" t="s">
        <v>253</v>
      </c>
      <c r="E36" s="358"/>
      <c r="F36" s="256"/>
      <c r="G36" s="358" t="s">
        <v>254</v>
      </c>
      <c r="H36" s="358"/>
      <c r="I36" s="358"/>
      <c r="J36" s="199"/>
    </row>
    <row r="37" spans="1:10" ht="15.75">
      <c r="A37" s="193"/>
      <c r="B37" s="199"/>
      <c r="C37" s="257"/>
      <c r="D37" s="254" t="s">
        <v>273</v>
      </c>
      <c r="E37" s="254" t="s">
        <v>246</v>
      </c>
      <c r="F37" s="195"/>
      <c r="G37" s="254" t="s">
        <v>273</v>
      </c>
      <c r="H37" s="195"/>
      <c r="I37" s="254" t="s">
        <v>246</v>
      </c>
      <c r="J37" s="199"/>
    </row>
    <row r="38" spans="1:10" ht="15.75">
      <c r="A38" s="193"/>
      <c r="B38" s="199"/>
      <c r="C38" s="257"/>
      <c r="D38" s="195" t="s">
        <v>2</v>
      </c>
      <c r="E38" s="195" t="s">
        <v>2</v>
      </c>
      <c r="F38" s="195"/>
      <c r="G38" s="195" t="s">
        <v>2</v>
      </c>
      <c r="H38" s="195"/>
      <c r="I38" s="195" t="s">
        <v>2</v>
      </c>
      <c r="J38" s="199"/>
    </row>
    <row r="39" spans="1:10" ht="8.25" customHeight="1">
      <c r="A39" s="193"/>
      <c r="B39" s="199"/>
      <c r="C39" s="199"/>
      <c r="D39" s="199"/>
      <c r="E39" s="199"/>
      <c r="F39" s="199"/>
      <c r="G39" s="199"/>
      <c r="H39" s="199"/>
      <c r="I39" s="199"/>
      <c r="J39" s="199"/>
    </row>
    <row r="40" spans="1:10" ht="15.75">
      <c r="A40" s="193"/>
      <c r="B40" s="199" t="s">
        <v>221</v>
      </c>
      <c r="C40" s="199"/>
      <c r="D40" s="199"/>
      <c r="E40" s="199"/>
      <c r="F40" s="199"/>
      <c r="G40" s="199"/>
      <c r="H40" s="199"/>
      <c r="I40" s="199"/>
      <c r="J40" s="199"/>
    </row>
    <row r="41" spans="1:10" ht="15.75">
      <c r="A41" s="193"/>
      <c r="B41" s="258" t="s">
        <v>223</v>
      </c>
      <c r="C41" s="199"/>
      <c r="D41" s="202">
        <v>506</v>
      </c>
      <c r="E41" s="202">
        <v>22</v>
      </c>
      <c r="F41" s="202"/>
      <c r="G41" s="202">
        <v>506</v>
      </c>
      <c r="H41" s="202"/>
      <c r="I41" s="202">
        <v>22</v>
      </c>
      <c r="J41" s="199"/>
    </row>
    <row r="42" spans="1:10" ht="15.75">
      <c r="A42" s="193"/>
      <c r="B42" s="258" t="s">
        <v>224</v>
      </c>
      <c r="C42" s="199"/>
      <c r="D42" s="202">
        <v>387</v>
      </c>
      <c r="E42" s="202">
        <v>1223</v>
      </c>
      <c r="F42" s="202"/>
      <c r="G42" s="202">
        <v>387</v>
      </c>
      <c r="H42" s="202"/>
      <c r="I42" s="202">
        <v>1223</v>
      </c>
      <c r="J42" s="199"/>
    </row>
    <row r="43" spans="1:10" ht="8.25" customHeight="1">
      <c r="A43" s="193"/>
      <c r="B43" s="199"/>
      <c r="C43" s="240"/>
      <c r="D43" s="203"/>
      <c r="E43" s="203"/>
      <c r="F43" s="202"/>
      <c r="G43" s="203"/>
      <c r="H43" s="203"/>
      <c r="I43" s="203"/>
      <c r="J43" s="199"/>
    </row>
    <row r="44" spans="1:10" ht="15.75">
      <c r="A44" s="193"/>
      <c r="B44" s="199"/>
      <c r="C44" s="199"/>
      <c r="D44" s="262">
        <f>+D42+D41</f>
        <v>893</v>
      </c>
      <c r="E44" s="262">
        <f>+E42+E41</f>
        <v>1245</v>
      </c>
      <c r="F44" s="202"/>
      <c r="G44" s="262">
        <f>+G42+G41</f>
        <v>893</v>
      </c>
      <c r="H44" s="262"/>
      <c r="I44" s="262">
        <f>+I42+I41</f>
        <v>1245</v>
      </c>
      <c r="J44" s="199"/>
    </row>
    <row r="45" spans="1:10" ht="15.75">
      <c r="A45" s="193"/>
      <c r="B45" s="199" t="s">
        <v>222</v>
      </c>
      <c r="C45" s="199"/>
      <c r="D45" s="202"/>
      <c r="E45" s="202"/>
      <c r="F45" s="202"/>
      <c r="G45" s="202"/>
      <c r="H45" s="202"/>
      <c r="I45" s="202"/>
      <c r="J45" s="199"/>
    </row>
    <row r="46" spans="1:10" ht="15.75">
      <c r="A46" s="193"/>
      <c r="B46" s="258" t="s">
        <v>223</v>
      </c>
      <c r="C46" s="199"/>
      <c r="D46" s="202">
        <v>-6</v>
      </c>
      <c r="E46" s="202">
        <v>-643</v>
      </c>
      <c r="F46" s="201"/>
      <c r="G46" s="202">
        <v>-6</v>
      </c>
      <c r="H46" s="201"/>
      <c r="I46" s="201">
        <v>-643</v>
      </c>
      <c r="J46" s="199"/>
    </row>
    <row r="47" spans="1:10" ht="15.75">
      <c r="A47" s="193"/>
      <c r="B47" s="258" t="s">
        <v>224</v>
      </c>
      <c r="C47" s="199"/>
      <c r="D47" s="202">
        <v>-6225</v>
      </c>
      <c r="E47" s="202">
        <v>4740</v>
      </c>
      <c r="F47" s="202"/>
      <c r="G47" s="202">
        <v>-6225</v>
      </c>
      <c r="H47" s="202"/>
      <c r="I47" s="202">
        <v>4740</v>
      </c>
      <c r="J47" s="199"/>
    </row>
    <row r="48" spans="1:10" ht="6" customHeight="1">
      <c r="A48" s="193"/>
      <c r="B48" s="199"/>
      <c r="C48" s="199"/>
      <c r="D48" s="203"/>
      <c r="E48" s="203"/>
      <c r="F48" s="202"/>
      <c r="G48" s="203"/>
      <c r="H48" s="203"/>
      <c r="I48" s="203"/>
      <c r="J48" s="199"/>
    </row>
    <row r="49" spans="1:10" ht="15.75">
      <c r="A49" s="193"/>
      <c r="B49" s="199"/>
      <c r="C49" s="199"/>
      <c r="D49" s="262">
        <f>+D47+D46</f>
        <v>-6231</v>
      </c>
      <c r="E49" s="262">
        <f>+E47+E46</f>
        <v>4097</v>
      </c>
      <c r="F49" s="202"/>
      <c r="G49" s="262">
        <f>+G47+G46</f>
        <v>-6231</v>
      </c>
      <c r="H49" s="262"/>
      <c r="I49" s="262">
        <f>+I47+I46</f>
        <v>4097</v>
      </c>
      <c r="J49" s="199"/>
    </row>
    <row r="50" spans="1:10" ht="15.75">
      <c r="A50" s="193"/>
      <c r="B50" s="199"/>
      <c r="C50" s="199"/>
      <c r="D50" s="202"/>
      <c r="E50" s="202"/>
      <c r="F50" s="202"/>
      <c r="G50" s="202"/>
      <c r="H50" s="202"/>
      <c r="I50" s="202"/>
      <c r="J50" s="199"/>
    </row>
    <row r="51" spans="1:10" ht="15.75">
      <c r="A51" s="193"/>
      <c r="B51" s="199" t="s">
        <v>261</v>
      </c>
      <c r="C51" s="199"/>
      <c r="D51" s="202"/>
      <c r="E51" s="202"/>
      <c r="F51" s="202"/>
      <c r="G51" s="202"/>
      <c r="H51" s="202"/>
      <c r="I51" s="202"/>
      <c r="J51" s="199"/>
    </row>
    <row r="52" spans="1:10" ht="15.75">
      <c r="A52" s="193"/>
      <c r="B52" s="199" t="s">
        <v>190</v>
      </c>
      <c r="C52" s="199"/>
      <c r="D52" s="202">
        <f>-28</f>
        <v>-28</v>
      </c>
      <c r="E52" s="202">
        <v>-1811</v>
      </c>
      <c r="F52" s="202"/>
      <c r="G52" s="202">
        <f>-28</f>
        <v>-28</v>
      </c>
      <c r="H52" s="202"/>
      <c r="I52" s="202">
        <v>-1811</v>
      </c>
      <c r="J52" s="199"/>
    </row>
    <row r="53" spans="1:10" ht="7.5" customHeight="1">
      <c r="A53" s="193"/>
      <c r="B53" s="199"/>
      <c r="C53" s="240"/>
      <c r="D53" s="203"/>
      <c r="E53" s="203"/>
      <c r="F53" s="202"/>
      <c r="G53" s="203"/>
      <c r="H53" s="203"/>
      <c r="I53" s="203"/>
      <c r="J53" s="199"/>
    </row>
    <row r="54" spans="1:10" ht="16.5" thickBot="1">
      <c r="A54" s="116"/>
      <c r="C54" s="133"/>
      <c r="D54" s="263">
        <f>+D52+D49+D44</f>
        <v>-5366</v>
      </c>
      <c r="E54" s="263">
        <f>+E52+E49+E44</f>
        <v>3531</v>
      </c>
      <c r="F54" s="202"/>
      <c r="G54" s="263">
        <f>+G52+G49+G44</f>
        <v>-5366</v>
      </c>
      <c r="H54" s="263"/>
      <c r="I54" s="263">
        <f>+I52+I49+I44</f>
        <v>3531</v>
      </c>
      <c r="J54" s="199"/>
    </row>
    <row r="55" spans="1:10" ht="16.5" thickTop="1">
      <c r="A55" s="116"/>
      <c r="C55" s="133"/>
      <c r="D55" s="204"/>
      <c r="E55" s="204"/>
      <c r="F55" s="202"/>
      <c r="G55" s="204"/>
      <c r="H55" s="204"/>
      <c r="I55" s="204"/>
      <c r="J55" s="199"/>
    </row>
    <row r="56" spans="1:2" ht="15.75">
      <c r="A56" s="193" t="s">
        <v>81</v>
      </c>
      <c r="B56" s="193" t="s">
        <v>225</v>
      </c>
    </row>
    <row r="57" ht="15.75">
      <c r="A57" s="116"/>
    </row>
    <row r="58" ht="15.75">
      <c r="A58" s="116"/>
    </row>
    <row r="59" ht="15.75">
      <c r="A59" s="116"/>
    </row>
    <row r="60" ht="15.75">
      <c r="A60" s="116"/>
    </row>
    <row r="61" ht="15.75">
      <c r="A61" s="116"/>
    </row>
    <row r="62" spans="1:2" ht="15.75">
      <c r="A62" s="193" t="s">
        <v>82</v>
      </c>
      <c r="B62" s="193" t="s">
        <v>171</v>
      </c>
    </row>
    <row r="63" ht="15.75">
      <c r="A63" s="116"/>
    </row>
    <row r="64" spans="1:3" ht="15.75">
      <c r="A64" s="116"/>
      <c r="B64" s="199" t="s">
        <v>12</v>
      </c>
      <c r="C64" s="199" t="s">
        <v>241</v>
      </c>
    </row>
    <row r="65" spans="1:5" ht="15.75">
      <c r="A65" s="116"/>
      <c r="E65" s="133"/>
    </row>
    <row r="66" spans="1:8" ht="15.75">
      <c r="A66" s="116"/>
      <c r="D66" s="111"/>
      <c r="E66" s="317"/>
      <c r="F66" s="116"/>
      <c r="G66" s="195" t="s">
        <v>255</v>
      </c>
      <c r="H66" s="185"/>
    </row>
    <row r="67" spans="1:8" ht="15.75">
      <c r="A67" s="116"/>
      <c r="D67" s="185"/>
      <c r="E67" s="317"/>
      <c r="F67" s="185"/>
      <c r="G67" s="195" t="s">
        <v>256</v>
      </c>
      <c r="H67" s="185"/>
    </row>
    <row r="68" spans="1:8" ht="15.75">
      <c r="A68" s="116"/>
      <c r="D68" s="187"/>
      <c r="E68" s="318"/>
      <c r="F68" s="185"/>
      <c r="G68" s="254" t="s">
        <v>273</v>
      </c>
      <c r="H68" s="187"/>
    </row>
    <row r="69" spans="1:8" ht="15.75">
      <c r="A69" s="116"/>
      <c r="D69" s="185"/>
      <c r="E69" s="317"/>
      <c r="F69" s="185"/>
      <c r="G69" s="195" t="s">
        <v>2</v>
      </c>
      <c r="H69" s="185"/>
    </row>
    <row r="70" spans="1:7" ht="9.75" customHeight="1">
      <c r="A70" s="116"/>
      <c r="E70" s="240"/>
      <c r="G70" s="199"/>
    </row>
    <row r="71" spans="1:8" ht="16.5" thickBot="1">
      <c r="A71" s="116"/>
      <c r="C71" s="199" t="s">
        <v>172</v>
      </c>
      <c r="D71" s="184"/>
      <c r="E71" s="235"/>
      <c r="F71" s="184"/>
      <c r="G71" s="255">
        <v>3883</v>
      </c>
      <c r="H71" s="188"/>
    </row>
    <row r="72" spans="1:7" ht="11.25" customHeight="1" thickTop="1">
      <c r="A72" s="116"/>
      <c r="E72" s="240"/>
      <c r="G72" s="199"/>
    </row>
    <row r="73" spans="1:8" ht="16.5" thickBot="1">
      <c r="A73" s="116"/>
      <c r="C73" s="199" t="s">
        <v>269</v>
      </c>
      <c r="D73" s="184"/>
      <c r="E73" s="235"/>
      <c r="F73" s="184"/>
      <c r="G73" s="255">
        <v>14</v>
      </c>
      <c r="H73" s="188"/>
    </row>
    <row r="74" spans="1:7" ht="11.25" customHeight="1" thickTop="1">
      <c r="A74" s="116"/>
      <c r="E74" s="240"/>
      <c r="G74" s="199"/>
    </row>
    <row r="75" spans="1:8" ht="16.5" thickBot="1">
      <c r="A75" s="116"/>
      <c r="C75" s="199" t="s">
        <v>281</v>
      </c>
      <c r="D75" s="184"/>
      <c r="E75" s="235"/>
      <c r="F75" s="184"/>
      <c r="G75" s="255">
        <v>202</v>
      </c>
      <c r="H75" s="188"/>
    </row>
    <row r="76" spans="1:9" ht="16.5" thickTop="1">
      <c r="A76" s="116"/>
      <c r="C76" s="199"/>
      <c r="D76" s="184"/>
      <c r="E76" s="235"/>
      <c r="F76" s="184"/>
      <c r="G76" s="189"/>
      <c r="H76" s="189"/>
      <c r="I76" s="235"/>
    </row>
    <row r="77" spans="1:9" ht="11.25" customHeight="1">
      <c r="A77" s="116"/>
      <c r="D77" s="184"/>
      <c r="E77" s="189"/>
      <c r="F77" s="184"/>
      <c r="G77" s="184"/>
      <c r="I77" s="199"/>
    </row>
    <row r="78" spans="1:2" ht="15.75">
      <c r="A78" s="116"/>
      <c r="B78" s="199" t="s">
        <v>13</v>
      </c>
    </row>
    <row r="79" ht="15.75">
      <c r="A79" s="116"/>
    </row>
    <row r="80" spans="1:6" ht="10.5" customHeight="1">
      <c r="A80" s="116"/>
      <c r="C80" s="199"/>
      <c r="D80" s="199"/>
      <c r="E80" s="199"/>
      <c r="F80" s="199"/>
    </row>
    <row r="81" spans="1:9" ht="15.75">
      <c r="A81" s="116"/>
      <c r="C81" s="199"/>
      <c r="D81" s="199"/>
      <c r="F81" s="198"/>
      <c r="G81" s="195" t="s">
        <v>2</v>
      </c>
      <c r="H81" s="184"/>
      <c r="I81" s="184"/>
    </row>
    <row r="82" spans="1:9" ht="10.5" customHeight="1">
      <c r="A82" s="116"/>
      <c r="C82" s="199"/>
      <c r="D82" s="199"/>
      <c r="F82" s="198"/>
      <c r="G82" s="198"/>
      <c r="H82" s="144"/>
      <c r="I82" s="144"/>
    </row>
    <row r="83" spans="1:9" ht="16.5" thickBot="1">
      <c r="A83" s="116"/>
      <c r="C83" s="199" t="s">
        <v>173</v>
      </c>
      <c r="D83" s="199"/>
      <c r="F83" s="199"/>
      <c r="G83" s="325">
        <v>63378</v>
      </c>
      <c r="H83" s="184"/>
      <c r="I83" s="184"/>
    </row>
    <row r="84" spans="1:7" ht="16.5" thickTop="1">
      <c r="A84" s="116"/>
      <c r="C84" s="199"/>
      <c r="D84" s="199"/>
      <c r="F84" s="199"/>
      <c r="G84" s="199"/>
    </row>
    <row r="85" spans="1:9" ht="16.5" thickBot="1">
      <c r="A85" s="116"/>
      <c r="C85" s="199" t="s">
        <v>174</v>
      </c>
      <c r="D85" s="199"/>
      <c r="F85" s="199"/>
      <c r="G85" s="325">
        <v>25378</v>
      </c>
      <c r="H85" s="184"/>
      <c r="I85" s="184"/>
    </row>
    <row r="86" ht="16.5" thickTop="1">
      <c r="A86" s="116"/>
    </row>
    <row r="87" ht="15.75">
      <c r="A87" s="116"/>
    </row>
    <row r="88" spans="1:2" ht="15.75">
      <c r="A88" s="193" t="s">
        <v>83</v>
      </c>
      <c r="B88" s="193" t="s">
        <v>175</v>
      </c>
    </row>
    <row r="89" ht="15.75">
      <c r="A89" s="116"/>
    </row>
    <row r="90" spans="1:2" ht="15.75">
      <c r="A90" s="116"/>
      <c r="B90" s="199"/>
    </row>
    <row r="91" ht="15.75">
      <c r="A91" s="116"/>
    </row>
    <row r="92" ht="15.75">
      <c r="A92" s="116"/>
    </row>
    <row r="93" spans="1:9" ht="15.75">
      <c r="A93" s="193" t="s">
        <v>84</v>
      </c>
      <c r="B93" s="193" t="s">
        <v>186</v>
      </c>
      <c r="C93" s="193"/>
      <c r="D93" s="199"/>
      <c r="E93" s="199"/>
      <c r="F93" s="199"/>
      <c r="G93" s="199"/>
      <c r="H93" s="199"/>
      <c r="I93" s="199"/>
    </row>
    <row r="94" spans="1:9" ht="15.75">
      <c r="A94" s="193"/>
      <c r="B94" s="199"/>
      <c r="C94" s="199"/>
      <c r="D94" s="199"/>
      <c r="E94" s="199"/>
      <c r="F94" s="199"/>
      <c r="G94" s="199"/>
      <c r="H94" s="199"/>
      <c r="I94" s="199"/>
    </row>
    <row r="95" spans="1:9" ht="15.75">
      <c r="A95" s="193"/>
      <c r="B95" s="199" t="s">
        <v>12</v>
      </c>
      <c r="C95" s="199" t="s">
        <v>282</v>
      </c>
      <c r="D95" s="199"/>
      <c r="E95" s="199"/>
      <c r="F95" s="199"/>
      <c r="G95" s="199"/>
      <c r="H95" s="199"/>
      <c r="I95" s="199"/>
    </row>
    <row r="96" spans="1:9" ht="15.75">
      <c r="A96" s="193"/>
      <c r="B96" s="199"/>
      <c r="C96" s="199"/>
      <c r="D96" s="199"/>
      <c r="E96" s="199"/>
      <c r="F96" s="199"/>
      <c r="G96" s="199"/>
      <c r="H96" s="199"/>
      <c r="I96" s="199"/>
    </row>
    <row r="97" spans="1:9" ht="15.75">
      <c r="A97" s="193"/>
      <c r="B97" s="199"/>
      <c r="C97" s="199"/>
      <c r="E97" s="195" t="s">
        <v>2</v>
      </c>
      <c r="F97" s="245"/>
      <c r="G97" s="246" t="s">
        <v>2</v>
      </c>
      <c r="H97" s="199"/>
      <c r="I97" s="199"/>
    </row>
    <row r="98" spans="1:9" ht="15.75">
      <c r="A98" s="193"/>
      <c r="B98" s="199"/>
      <c r="C98" s="199" t="s">
        <v>176</v>
      </c>
      <c r="E98" s="199">
        <v>221828</v>
      </c>
      <c r="F98" s="247"/>
      <c r="G98" s="247"/>
      <c r="H98" s="199"/>
      <c r="I98" s="199"/>
    </row>
    <row r="99" spans="1:9" ht="15.75">
      <c r="A99" s="193"/>
      <c r="B99" s="199"/>
      <c r="C99" s="199" t="s">
        <v>177</v>
      </c>
      <c r="E99" s="248">
        <v>4787</v>
      </c>
      <c r="F99" s="247"/>
      <c r="G99" s="249">
        <f>+E99+E98</f>
        <v>226615</v>
      </c>
      <c r="H99" s="199"/>
      <c r="I99" s="199"/>
    </row>
    <row r="100" spans="1:9" ht="15.75">
      <c r="A100" s="193"/>
      <c r="B100" s="199"/>
      <c r="C100" s="199"/>
      <c r="D100" s="199"/>
      <c r="E100" s="250"/>
      <c r="F100" s="250"/>
      <c r="G100" s="198"/>
      <c r="H100" s="199"/>
      <c r="I100" s="199"/>
    </row>
    <row r="101" spans="1:9" ht="15.75">
      <c r="A101" s="193"/>
      <c r="B101" s="199"/>
      <c r="C101" s="199" t="s">
        <v>178</v>
      </c>
      <c r="D101" s="199"/>
      <c r="E101" s="250"/>
      <c r="F101" s="250"/>
      <c r="G101" s="249">
        <v>775041</v>
      </c>
      <c r="H101" s="199"/>
      <c r="I101" s="199"/>
    </row>
    <row r="102" spans="1:9" ht="16.5" thickBot="1">
      <c r="A102" s="193"/>
      <c r="B102" s="199"/>
      <c r="C102" s="199"/>
      <c r="D102" s="199"/>
      <c r="E102" s="250"/>
      <c r="F102" s="250"/>
      <c r="G102" s="251">
        <f>+G101+G99</f>
        <v>1001656</v>
      </c>
      <c r="H102" s="199"/>
      <c r="I102" s="199"/>
    </row>
    <row r="103" ht="16.5" thickTop="1">
      <c r="A103" s="116"/>
    </row>
    <row r="104" ht="13.5" customHeight="1">
      <c r="A104" s="116"/>
    </row>
    <row r="105" ht="13.5" customHeight="1">
      <c r="A105" s="116"/>
    </row>
    <row r="106" ht="13.5" customHeight="1">
      <c r="A106" s="116"/>
    </row>
    <row r="107" spans="1:9" ht="15.75">
      <c r="A107" s="116"/>
      <c r="C107" s="199" t="s">
        <v>311</v>
      </c>
      <c r="D107" s="199"/>
      <c r="F107" s="199"/>
      <c r="G107" s="199"/>
      <c r="I107" s="199"/>
    </row>
    <row r="108" spans="1:9" ht="15.75">
      <c r="A108" s="116"/>
      <c r="C108" s="199" t="s">
        <v>312</v>
      </c>
      <c r="D108" s="199"/>
      <c r="F108" s="199"/>
      <c r="G108" s="199"/>
      <c r="I108" s="199"/>
    </row>
    <row r="109" spans="1:9" ht="15.75">
      <c r="A109" s="116"/>
      <c r="C109" s="199" t="s">
        <v>313</v>
      </c>
      <c r="D109" s="199"/>
      <c r="F109" s="199"/>
      <c r="G109" s="199"/>
      <c r="I109" s="195" t="s">
        <v>2</v>
      </c>
    </row>
    <row r="110" spans="1:9" ht="15.75">
      <c r="A110" s="116"/>
      <c r="C110" s="199"/>
      <c r="D110" s="199"/>
      <c r="F110" s="199"/>
      <c r="G110" s="252" t="s">
        <v>180</v>
      </c>
      <c r="I110" s="195" t="s">
        <v>179</v>
      </c>
    </row>
    <row r="111" spans="1:9" ht="7.5" customHeight="1">
      <c r="A111" s="116"/>
      <c r="C111" s="199"/>
      <c r="D111" s="199"/>
      <c r="F111" s="199"/>
      <c r="G111" s="199"/>
      <c r="I111" s="199"/>
    </row>
    <row r="112" spans="1:9" ht="15.75">
      <c r="A112" s="116"/>
      <c r="C112" s="199" t="s">
        <v>226</v>
      </c>
      <c r="E112" s="198" t="s">
        <v>183</v>
      </c>
      <c r="F112" s="199"/>
      <c r="G112" s="199">
        <v>295127</v>
      </c>
      <c r="I112" s="199">
        <v>734866</v>
      </c>
    </row>
    <row r="113" spans="1:9" ht="15.75">
      <c r="A113" s="116"/>
      <c r="C113" s="199" t="s">
        <v>234</v>
      </c>
      <c r="E113" s="198" t="s">
        <v>235</v>
      </c>
      <c r="F113" s="199"/>
      <c r="G113" s="199">
        <v>2117</v>
      </c>
      <c r="I113" s="199">
        <v>11051</v>
      </c>
    </row>
    <row r="114" spans="1:9" ht="15.75">
      <c r="A114" s="116"/>
      <c r="C114" s="199" t="s">
        <v>181</v>
      </c>
      <c r="E114" s="198" t="s">
        <v>184</v>
      </c>
      <c r="F114" s="199"/>
      <c r="G114" s="199">
        <v>175246</v>
      </c>
      <c r="I114" s="199">
        <v>82751</v>
      </c>
    </row>
    <row r="115" spans="1:9" ht="15.75">
      <c r="A115" s="116"/>
      <c r="C115" s="199" t="s">
        <v>182</v>
      </c>
      <c r="E115" s="198" t="s">
        <v>185</v>
      </c>
      <c r="F115" s="199"/>
      <c r="G115" s="199">
        <v>564</v>
      </c>
      <c r="I115" s="199">
        <v>1354</v>
      </c>
    </row>
    <row r="116" spans="1:9" ht="15.75">
      <c r="A116" s="116"/>
      <c r="C116" s="199" t="s">
        <v>257</v>
      </c>
      <c r="E116" s="198" t="s">
        <v>258</v>
      </c>
      <c r="F116" s="199"/>
      <c r="G116" s="199">
        <v>4525</v>
      </c>
      <c r="I116" s="199">
        <v>16563</v>
      </c>
    </row>
    <row r="117" spans="1:9" ht="15.75">
      <c r="A117" s="116"/>
      <c r="C117" s="199" t="s">
        <v>191</v>
      </c>
      <c r="E117" s="198" t="s">
        <v>192</v>
      </c>
      <c r="F117" s="199"/>
      <c r="G117" s="199">
        <v>87651</v>
      </c>
      <c r="I117" s="199">
        <v>3278</v>
      </c>
    </row>
    <row r="118" spans="1:9" ht="16.5" thickBot="1">
      <c r="A118" s="116"/>
      <c r="C118" s="199"/>
      <c r="D118" s="199"/>
      <c r="E118" s="199"/>
      <c r="F118" s="199"/>
      <c r="H118" s="199"/>
      <c r="I118" s="253">
        <f>SUM(I112:I117)</f>
        <v>849863</v>
      </c>
    </row>
    <row r="119" ht="17.25" customHeight="1" thickTop="1">
      <c r="A119" s="116"/>
    </row>
    <row r="120" spans="1:7" ht="15.75">
      <c r="A120" s="116"/>
      <c r="B120" s="199" t="s">
        <v>13</v>
      </c>
      <c r="C120" s="199"/>
      <c r="D120" s="199"/>
      <c r="E120" s="199"/>
      <c r="F120" s="199"/>
      <c r="G120" s="199"/>
    </row>
    <row r="121" spans="1:7" ht="15.75">
      <c r="A121" s="116"/>
      <c r="B121" s="199"/>
      <c r="C121" s="199"/>
      <c r="D121" s="199"/>
      <c r="E121" s="199"/>
      <c r="F121" s="199"/>
      <c r="G121" s="199"/>
    </row>
    <row r="122" spans="1:7" ht="15" customHeight="1">
      <c r="A122" s="116"/>
      <c r="B122" s="199"/>
      <c r="C122" s="199"/>
      <c r="D122" s="199"/>
      <c r="E122" s="195" t="s">
        <v>2</v>
      </c>
      <c r="F122" s="199"/>
      <c r="G122" s="195" t="s">
        <v>2</v>
      </c>
    </row>
    <row r="123" spans="1:7" ht="15.75">
      <c r="A123" s="116"/>
      <c r="B123" s="199"/>
      <c r="C123" s="199" t="s">
        <v>262</v>
      </c>
      <c r="D123" s="199"/>
      <c r="E123" s="199"/>
      <c r="F123" s="199"/>
      <c r="G123" s="195"/>
    </row>
    <row r="124" spans="1:6" ht="15.75">
      <c r="A124" s="116"/>
      <c r="B124" s="199"/>
      <c r="C124" s="199" t="s">
        <v>263</v>
      </c>
      <c r="D124" s="199"/>
      <c r="E124" s="198">
        <v>1935</v>
      </c>
      <c r="F124" s="199"/>
    </row>
    <row r="125" spans="1:7" ht="15.75">
      <c r="A125" s="116"/>
      <c r="B125" s="199"/>
      <c r="C125" s="199" t="s">
        <v>296</v>
      </c>
      <c r="D125" s="199"/>
      <c r="E125" s="239">
        <v>26634</v>
      </c>
      <c r="F125" s="199"/>
      <c r="G125" s="348">
        <f>SUM(E124:E125)</f>
        <v>28569</v>
      </c>
    </row>
    <row r="126" spans="1:7" ht="11.25" customHeight="1">
      <c r="A126" s="116"/>
      <c r="B126" s="199"/>
      <c r="C126" s="199"/>
      <c r="D126" s="199"/>
      <c r="E126" s="199"/>
      <c r="F126" s="199"/>
      <c r="G126" s="195"/>
    </row>
    <row r="127" spans="1:7" ht="15.75">
      <c r="A127" s="116"/>
      <c r="B127" s="199"/>
      <c r="C127" s="199" t="s">
        <v>264</v>
      </c>
      <c r="D127" s="199"/>
      <c r="E127" s="199"/>
      <c r="F127" s="199"/>
      <c r="G127" s="195"/>
    </row>
    <row r="128" spans="1:6" ht="15.75">
      <c r="A128" s="116"/>
      <c r="B128" s="199"/>
      <c r="C128" s="199" t="s">
        <v>263</v>
      </c>
      <c r="D128" s="199"/>
      <c r="E128" s="199">
        <v>94316</v>
      </c>
      <c r="F128" s="199"/>
    </row>
    <row r="129" spans="1:7" ht="15.75">
      <c r="A129" s="116"/>
      <c r="B129" s="199"/>
      <c r="C129" s="199" t="s">
        <v>265</v>
      </c>
      <c r="D129" s="199"/>
      <c r="E129" s="248">
        <v>28386</v>
      </c>
      <c r="F129" s="199"/>
      <c r="G129" s="199">
        <f>+E128+E129</f>
        <v>122702</v>
      </c>
    </row>
    <row r="130" spans="1:7" ht="16.5" thickBot="1">
      <c r="A130" s="116"/>
      <c r="B130" s="199"/>
      <c r="C130" s="199"/>
      <c r="D130" s="199"/>
      <c r="E130" s="199"/>
      <c r="F130" s="199"/>
      <c r="G130" s="253">
        <f>G125+G129</f>
        <v>151271</v>
      </c>
    </row>
    <row r="131" spans="1:7" ht="14.25" customHeight="1" thickTop="1">
      <c r="A131" s="116"/>
      <c r="B131" s="199"/>
      <c r="C131" s="199"/>
      <c r="D131" s="199"/>
      <c r="E131" s="199"/>
      <c r="F131" s="199"/>
      <c r="G131" s="240"/>
    </row>
    <row r="132" spans="1:3" ht="15.75">
      <c r="A132" s="193" t="s">
        <v>187</v>
      </c>
      <c r="B132" s="193" t="s">
        <v>188</v>
      </c>
      <c r="C132" s="116"/>
    </row>
    <row r="133" ht="15.75">
      <c r="A133" s="116"/>
    </row>
    <row r="134" ht="15.75">
      <c r="A134" s="116"/>
    </row>
    <row r="135" ht="15.75">
      <c r="A135" s="116"/>
    </row>
    <row r="136" ht="18" customHeight="1">
      <c r="A136" s="116"/>
    </row>
    <row r="137" ht="4.5" customHeight="1">
      <c r="A137" s="116"/>
    </row>
    <row r="138" spans="1:3" ht="15.75">
      <c r="A138" s="193" t="s">
        <v>85</v>
      </c>
      <c r="B138" s="193" t="s">
        <v>189</v>
      </c>
      <c r="C138" s="116"/>
    </row>
    <row r="139" ht="15.75">
      <c r="A139" s="116"/>
    </row>
    <row r="140" ht="15.75">
      <c r="A140" s="116"/>
    </row>
    <row r="141" ht="15.75">
      <c r="A141" s="116"/>
    </row>
    <row r="142" spans="1:13" ht="14.25" customHeight="1">
      <c r="A142" s="116"/>
      <c r="M142" s="354"/>
    </row>
    <row r="143" spans="1:2" ht="15.75">
      <c r="A143" s="193" t="s">
        <v>227</v>
      </c>
      <c r="B143" s="193" t="s">
        <v>297</v>
      </c>
    </row>
    <row r="144" spans="1:2" ht="8.25" customHeight="1">
      <c r="A144" s="116"/>
      <c r="B144" s="116"/>
    </row>
    <row r="145" spans="1:2" s="97" customFormat="1" ht="4.5" customHeight="1">
      <c r="A145" s="116"/>
      <c r="B145" s="142"/>
    </row>
    <row r="146" ht="15.75">
      <c r="A146" s="116"/>
    </row>
    <row r="147" ht="15.75">
      <c r="A147" s="116"/>
    </row>
    <row r="148" ht="15.75">
      <c r="A148" s="116"/>
    </row>
    <row r="149" spans="1:11" ht="17.25" customHeight="1">
      <c r="A149" s="116"/>
      <c r="B149" s="199"/>
      <c r="C149" s="199"/>
      <c r="D149" s="199"/>
      <c r="E149" s="199"/>
      <c r="F149" s="199"/>
      <c r="G149" s="199"/>
      <c r="H149" s="199"/>
      <c r="I149" s="199"/>
      <c r="J149" s="199"/>
      <c r="K149" s="199"/>
    </row>
    <row r="150" spans="1:11" ht="21" customHeight="1">
      <c r="A150" s="116"/>
      <c r="B150" s="199"/>
      <c r="C150" s="199"/>
      <c r="D150" s="199"/>
      <c r="E150" s="199"/>
      <c r="F150" s="199"/>
      <c r="G150" s="199"/>
      <c r="H150" s="199"/>
      <c r="I150" s="199"/>
      <c r="J150" s="199"/>
      <c r="K150" s="199"/>
    </row>
    <row r="151" spans="1:2" ht="21" customHeight="1">
      <c r="A151" s="116"/>
      <c r="B151" s="199"/>
    </row>
    <row r="152" ht="15.75">
      <c r="A152" s="116"/>
    </row>
    <row r="153" ht="39.75" customHeight="1">
      <c r="A153" s="116"/>
    </row>
    <row r="154" spans="1:3" ht="15.75">
      <c r="A154" s="116"/>
      <c r="B154" s="199" t="s">
        <v>215</v>
      </c>
      <c r="C154" s="199"/>
    </row>
    <row r="155" spans="1:3" ht="15.75">
      <c r="A155" s="116"/>
      <c r="B155" s="199"/>
      <c r="C155" s="199"/>
    </row>
    <row r="156" spans="1:3" ht="18.75" customHeight="1">
      <c r="A156" s="116"/>
      <c r="B156" s="199"/>
      <c r="C156" s="199"/>
    </row>
    <row r="157" spans="1:3" ht="6" customHeight="1" hidden="1">
      <c r="A157" s="116"/>
      <c r="B157" s="199"/>
      <c r="C157" s="199"/>
    </row>
    <row r="158" spans="1:3" ht="15.75">
      <c r="A158" s="116"/>
      <c r="B158" s="199" t="s">
        <v>216</v>
      </c>
      <c r="C158" s="199"/>
    </row>
    <row r="159" spans="1:3" ht="15.75">
      <c r="A159" s="116"/>
      <c r="B159" s="199" t="s">
        <v>270</v>
      </c>
      <c r="C159" s="199"/>
    </row>
    <row r="160" spans="1:3" ht="8.25" customHeight="1">
      <c r="A160" s="116"/>
      <c r="B160" s="199"/>
      <c r="C160" s="199"/>
    </row>
    <row r="161" spans="1:3" ht="15.75">
      <c r="A161" s="116"/>
      <c r="B161" s="199" t="s">
        <v>217</v>
      </c>
      <c r="C161" s="199"/>
    </row>
    <row r="162" spans="1:3" ht="15.75">
      <c r="A162" s="351"/>
      <c r="B162" s="353" t="s">
        <v>292</v>
      </c>
      <c r="C162" s="350"/>
    </row>
    <row r="163" ht="15.75">
      <c r="A163" s="116"/>
    </row>
    <row r="164" ht="15.75">
      <c r="A164" s="116"/>
    </row>
    <row r="165" ht="15.75">
      <c r="A165" s="116"/>
    </row>
    <row r="166" ht="15.75">
      <c r="A166" s="116"/>
    </row>
    <row r="167" ht="15.75">
      <c r="A167" s="116"/>
    </row>
    <row r="168" ht="15.75">
      <c r="A168" s="116"/>
    </row>
    <row r="169" ht="15.75">
      <c r="A169" s="116"/>
    </row>
    <row r="170" ht="15.75">
      <c r="A170" s="116"/>
    </row>
    <row r="171" ht="15.75">
      <c r="A171" s="116"/>
    </row>
    <row r="172" ht="15.75">
      <c r="A172" s="116"/>
    </row>
    <row r="173" ht="15.75">
      <c r="A173" s="116"/>
    </row>
    <row r="174" ht="15.75">
      <c r="A174" s="116"/>
    </row>
    <row r="175" ht="15.75">
      <c r="A175" s="116"/>
    </row>
    <row r="176" ht="15.75">
      <c r="A176" s="116"/>
    </row>
    <row r="177" ht="15.75">
      <c r="A177" s="116"/>
    </row>
    <row r="178" ht="15.75">
      <c r="A178" s="116"/>
    </row>
    <row r="179" ht="15.75">
      <c r="A179" s="116"/>
    </row>
    <row r="180" ht="15.75">
      <c r="A180" s="116"/>
    </row>
    <row r="181" ht="15.75">
      <c r="A181" s="116"/>
    </row>
    <row r="182" ht="15.75">
      <c r="A182" s="116"/>
    </row>
    <row r="183" ht="15.75">
      <c r="A183" s="116"/>
    </row>
    <row r="184" ht="15.75">
      <c r="A184" s="116"/>
    </row>
    <row r="185" ht="15.75">
      <c r="A185" s="116"/>
    </row>
    <row r="186" ht="15.75">
      <c r="A186" s="116"/>
    </row>
    <row r="187" ht="15.75">
      <c r="A187" s="116"/>
    </row>
    <row r="188" ht="15.75">
      <c r="A188" s="116"/>
    </row>
    <row r="189" ht="15.75">
      <c r="A189" s="116"/>
    </row>
    <row r="190" ht="15.75">
      <c r="A190" s="116"/>
    </row>
    <row r="191" ht="15.75">
      <c r="A191" s="116"/>
    </row>
    <row r="192" ht="15.75">
      <c r="A192" s="116"/>
    </row>
    <row r="193" ht="15.75">
      <c r="A193" s="116"/>
    </row>
    <row r="194" ht="15.75">
      <c r="A194" s="116"/>
    </row>
    <row r="195" ht="15.75">
      <c r="A195" s="116"/>
    </row>
    <row r="196" ht="15.75">
      <c r="A196" s="116"/>
    </row>
    <row r="197" ht="15.75">
      <c r="A197" s="116"/>
    </row>
    <row r="198" ht="15.75">
      <c r="A198" s="116"/>
    </row>
    <row r="199" ht="15.75">
      <c r="A199" s="116"/>
    </row>
  </sheetData>
  <sheetProtection/>
  <mergeCells count="2">
    <mergeCell ref="D36:E36"/>
    <mergeCell ref="G36:I36"/>
  </mergeCells>
  <printOptions/>
  <pageMargins left="0.5" right="0.49" top="0.4" bottom="0.3" header="0.43" footer="0.27"/>
  <pageSetup firstPageNumber="10" useFirstPageNumber="1" horizontalDpi="600" verticalDpi="600" orientation="portrait" paperSize="9" scale="95" r:id="rId2"/>
  <headerFooter alignWithMargins="0">
    <oddHeader>&amp;R&amp;"Arial,Bold"
</oddHeader>
    <oddFooter>&amp;C&amp;"Times New Roman,Regular"&amp;12&amp;P</oddFooter>
  </headerFooter>
  <rowBreaks count="5" manualBreakCount="5">
    <brk id="54" max="9" man="1"/>
    <brk id="103" max="9" man="1"/>
    <brk id="141" max="9" man="1"/>
    <brk id="163" max="10" man="1"/>
    <brk id="191"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3:U33"/>
  <sheetViews>
    <sheetView showGridLines="0" zoomScale="75" zoomScaleNormal="75" zoomScalePageLayoutView="0" workbookViewId="0" topLeftCell="A7">
      <pane xSplit="3" ySplit="9" topLeftCell="E16" activePane="bottomRight" state="frozen"/>
      <selection pane="topLeft" activeCell="A7" sqref="A7"/>
      <selection pane="topRight" activeCell="D7" sqref="D7"/>
      <selection pane="bottomLeft" activeCell="A16" sqref="A16"/>
      <selection pane="bottomRight" activeCell="J17" sqref="J17"/>
    </sheetView>
  </sheetViews>
  <sheetFormatPr defaultColWidth="9.140625" defaultRowHeight="12.75"/>
  <cols>
    <col min="1" max="1" width="2.421875" style="2" customWidth="1"/>
    <col min="2" max="2" width="3.00390625" style="43" customWidth="1"/>
    <col min="3" max="3" width="35.00390625" style="2" customWidth="1"/>
    <col min="4" max="4" width="12.57421875" style="2" customWidth="1"/>
    <col min="5" max="5" width="9.421875" style="2" bestFit="1" customWidth="1"/>
    <col min="6" max="6" width="13.421875" style="2" customWidth="1"/>
    <col min="7" max="7" width="9.421875" style="2" bestFit="1" customWidth="1"/>
    <col min="8" max="8" width="12.57421875" style="2" customWidth="1"/>
    <col min="9" max="9" width="8.57421875" style="2" customWidth="1"/>
    <col min="10" max="10" width="9.57421875" style="2" customWidth="1"/>
    <col min="11" max="11" width="8.421875" style="2" customWidth="1"/>
    <col min="12" max="12" width="9.140625" style="2" customWidth="1"/>
    <col min="13" max="13" width="8.421875" style="2" bestFit="1" customWidth="1"/>
    <col min="14" max="15" width="8.8515625" style="2" customWidth="1"/>
    <col min="16" max="17" width="8.57421875" style="6" customWidth="1"/>
    <col min="18" max="18" width="7.57421875" style="6" customWidth="1"/>
    <col min="19" max="19" width="7.57421875" style="2" customWidth="1"/>
    <col min="20" max="20" width="8.421875" style="2" customWidth="1"/>
    <col min="21" max="21" width="9.140625" style="2" bestFit="1" customWidth="1"/>
    <col min="22" max="16384" width="9.140625" style="2" customWidth="1"/>
  </cols>
  <sheetData>
    <row r="3" spans="3:12" ht="15.75">
      <c r="C3" s="2" t="s">
        <v>17</v>
      </c>
      <c r="D3" s="1" t="s">
        <v>8</v>
      </c>
      <c r="L3" s="1"/>
    </row>
    <row r="4" ht="5.25" customHeight="1"/>
    <row r="5" spans="3:12" ht="15.75">
      <c r="C5" s="2" t="s">
        <v>18</v>
      </c>
      <c r="D5" s="1" t="s">
        <v>35</v>
      </c>
      <c r="L5" s="1"/>
    </row>
    <row r="6" ht="5.25" customHeight="1"/>
    <row r="7" spans="3:4" ht="15.75">
      <c r="C7" s="2" t="s">
        <v>46</v>
      </c>
      <c r="D7" s="1" t="s">
        <v>47</v>
      </c>
    </row>
    <row r="9" spans="3:21" ht="17.25" customHeight="1">
      <c r="C9" s="47" t="s">
        <v>34</v>
      </c>
      <c r="D9" s="47"/>
      <c r="E9" s="47"/>
      <c r="F9" s="47"/>
      <c r="G9" s="47"/>
      <c r="H9" s="7"/>
      <c r="I9" s="7"/>
      <c r="J9" s="7"/>
      <c r="K9" s="7"/>
      <c r="L9" s="7"/>
      <c r="M9" s="7"/>
      <c r="N9" s="7"/>
      <c r="O9" s="7"/>
      <c r="P9" s="48"/>
      <c r="Q9" s="48"/>
      <c r="R9" s="48"/>
      <c r="S9" s="7"/>
      <c r="T9" s="7"/>
      <c r="U9" s="7"/>
    </row>
    <row r="10" spans="3:21" ht="15.75">
      <c r="C10" s="9"/>
      <c r="D10" s="9"/>
      <c r="E10" s="9"/>
      <c r="F10" s="9"/>
      <c r="G10" s="9"/>
      <c r="H10" s="9"/>
      <c r="I10" s="9"/>
      <c r="J10" s="9"/>
      <c r="K10" s="9"/>
      <c r="L10" s="9"/>
      <c r="M10" s="9"/>
      <c r="N10" s="9"/>
      <c r="O10" s="9"/>
      <c r="P10" s="10"/>
      <c r="Q10" s="10"/>
      <c r="R10" s="10"/>
      <c r="S10" s="9"/>
      <c r="T10" s="9"/>
      <c r="U10" s="9"/>
    </row>
    <row r="11" spans="2:21" s="1" customFormat="1" ht="27" customHeight="1">
      <c r="B11" s="84"/>
      <c r="C11" s="85"/>
      <c r="D11" s="366" t="s">
        <v>19</v>
      </c>
      <c r="E11" s="367"/>
      <c r="F11" s="367"/>
      <c r="G11" s="367"/>
      <c r="H11" s="367"/>
      <c r="I11" s="368"/>
      <c r="J11" s="86" t="s">
        <v>20</v>
      </c>
      <c r="K11" s="86"/>
      <c r="L11" s="86"/>
      <c r="M11" s="86"/>
      <c r="N11" s="86"/>
      <c r="O11" s="87"/>
      <c r="P11" s="88" t="s">
        <v>21</v>
      </c>
      <c r="Q11" s="88"/>
      <c r="R11" s="88"/>
      <c r="S11" s="86"/>
      <c r="T11" s="86"/>
      <c r="U11" s="87"/>
    </row>
    <row r="12" spans="3:21" ht="21" customHeight="1">
      <c r="C12" s="11"/>
      <c r="D12" s="362">
        <v>38990</v>
      </c>
      <c r="E12" s="363"/>
      <c r="F12" s="364">
        <v>38807</v>
      </c>
      <c r="G12" s="365"/>
      <c r="H12" s="90" t="s">
        <v>43</v>
      </c>
      <c r="I12" s="13"/>
      <c r="J12" s="17">
        <f>D12</f>
        <v>38990</v>
      </c>
      <c r="K12" s="18"/>
      <c r="L12" s="15">
        <v>38625</v>
      </c>
      <c r="M12" s="16"/>
      <c r="N12" s="14" t="s">
        <v>38</v>
      </c>
      <c r="O12" s="16"/>
      <c r="P12" s="17">
        <f>J12</f>
        <v>38990</v>
      </c>
      <c r="Q12" s="18"/>
      <c r="R12" s="15">
        <f>L12</f>
        <v>38625</v>
      </c>
      <c r="S12" s="16"/>
      <c r="T12" s="12" t="str">
        <f>+N12</f>
        <v>Change 06/05</v>
      </c>
      <c r="U12" s="13"/>
    </row>
    <row r="13" spans="3:21" ht="14.25" customHeight="1">
      <c r="C13" s="21" t="s">
        <v>22</v>
      </c>
      <c r="D13" s="24"/>
      <c r="E13" s="24" t="s">
        <v>23</v>
      </c>
      <c r="F13" s="22"/>
      <c r="G13" s="22" t="s">
        <v>23</v>
      </c>
      <c r="H13" s="22"/>
      <c r="I13" s="22"/>
      <c r="J13" s="24"/>
      <c r="K13" s="24" t="s">
        <v>23</v>
      </c>
      <c r="L13" s="23"/>
      <c r="M13" s="23" t="s">
        <v>23</v>
      </c>
      <c r="N13" s="23"/>
      <c r="O13" s="23"/>
      <c r="P13" s="24"/>
      <c r="Q13" s="24" t="s">
        <v>23</v>
      </c>
      <c r="R13" s="23"/>
      <c r="S13" s="23" t="s">
        <v>23</v>
      </c>
      <c r="T13" s="22"/>
      <c r="U13" s="22"/>
    </row>
    <row r="14" spans="3:21" ht="14.25" customHeight="1">
      <c r="C14" s="21"/>
      <c r="D14" s="24" t="s">
        <v>24</v>
      </c>
      <c r="E14" s="24" t="s">
        <v>25</v>
      </c>
      <c r="F14" s="22" t="s">
        <v>24</v>
      </c>
      <c r="G14" s="22" t="s">
        <v>25</v>
      </c>
      <c r="H14" s="22" t="s">
        <v>24</v>
      </c>
      <c r="I14" s="22" t="s">
        <v>4</v>
      </c>
      <c r="J14" s="24" t="s">
        <v>24</v>
      </c>
      <c r="K14" s="24" t="s">
        <v>25</v>
      </c>
      <c r="L14" s="23" t="s">
        <v>24</v>
      </c>
      <c r="M14" s="23" t="s">
        <v>25</v>
      </c>
      <c r="N14" s="23" t="s">
        <v>24</v>
      </c>
      <c r="O14" s="23" t="s">
        <v>4</v>
      </c>
      <c r="P14" s="24" t="s">
        <v>24</v>
      </c>
      <c r="Q14" s="24" t="s">
        <v>25</v>
      </c>
      <c r="R14" s="23" t="s">
        <v>24</v>
      </c>
      <c r="S14" s="23" t="s">
        <v>25</v>
      </c>
      <c r="T14" s="22" t="s">
        <v>24</v>
      </c>
      <c r="U14" s="22" t="s">
        <v>4</v>
      </c>
    </row>
    <row r="15" spans="3:21" ht="17.25" customHeight="1">
      <c r="C15" s="25"/>
      <c r="D15" s="20"/>
      <c r="E15" s="20" t="s">
        <v>26</v>
      </c>
      <c r="F15" s="26"/>
      <c r="G15" s="26" t="s">
        <v>26</v>
      </c>
      <c r="H15" s="26"/>
      <c r="I15" s="19"/>
      <c r="J15" s="20"/>
      <c r="K15" s="20" t="s">
        <v>20</v>
      </c>
      <c r="L15" s="19"/>
      <c r="M15" s="19" t="s">
        <v>20</v>
      </c>
      <c r="N15" s="19"/>
      <c r="O15" s="19"/>
      <c r="P15" s="20"/>
      <c r="Q15" s="20" t="s">
        <v>21</v>
      </c>
      <c r="R15" s="19"/>
      <c r="S15" s="19" t="s">
        <v>21</v>
      </c>
      <c r="T15" s="26"/>
      <c r="U15" s="26"/>
    </row>
    <row r="16" spans="3:21" ht="8.25" customHeight="1">
      <c r="C16" s="11"/>
      <c r="D16" s="61"/>
      <c r="E16" s="61"/>
      <c r="F16" s="8"/>
      <c r="G16" s="8"/>
      <c r="H16" s="29"/>
      <c r="I16" s="37"/>
      <c r="J16" s="28"/>
      <c r="K16" s="28"/>
      <c r="L16" s="27"/>
      <c r="M16" s="27"/>
      <c r="N16" s="27"/>
      <c r="O16" s="31"/>
      <c r="P16" s="28"/>
      <c r="Q16" s="28"/>
      <c r="R16" s="27"/>
      <c r="S16" s="27"/>
      <c r="T16" s="29"/>
      <c r="U16" s="29"/>
    </row>
    <row r="17" spans="2:21" ht="23.25" customHeight="1">
      <c r="B17" s="44">
        <v>1</v>
      </c>
      <c r="C17" s="11" t="s">
        <v>27</v>
      </c>
      <c r="D17" s="65">
        <f>'BS'!D32/1000</f>
        <v>0</v>
      </c>
      <c r="E17" s="54">
        <f>ROUND(D17/$D$29*100,2)</f>
        <v>0</v>
      </c>
      <c r="F17" s="70">
        <f>'BS'!F32/1000</f>
        <v>0</v>
      </c>
      <c r="G17" s="51">
        <f>ROUND(F17/$F$29*100,2)</f>
        <v>0</v>
      </c>
      <c r="H17" s="77">
        <f>(D17-F17)</f>
        <v>0</v>
      </c>
      <c r="I17" s="56" t="e">
        <f>ROUND((H17/F17)*100,2)</f>
        <v>#DIV/0!</v>
      </c>
      <c r="J17" s="67" t="e">
        <f>#REF!/1000</f>
        <v>#REF!</v>
      </c>
      <c r="K17" s="95" t="s">
        <v>44</v>
      </c>
      <c r="L17" s="72" t="e">
        <f>#REF!/1000</f>
        <v>#REF!</v>
      </c>
      <c r="M17" s="51" t="e">
        <f>ROUND(+L17/$L$29*100,2)</f>
        <v>#REF!</v>
      </c>
      <c r="N17" s="72" t="e">
        <f>(J17-L17)</f>
        <v>#REF!</v>
      </c>
      <c r="O17" s="93" t="s">
        <v>50</v>
      </c>
      <c r="P17" s="67" t="e">
        <f>#REF!/1000</f>
        <v>#REF!</v>
      </c>
      <c r="Q17" s="95" t="s">
        <v>44</v>
      </c>
      <c r="R17" s="72" t="e">
        <f>#REF!/1000</f>
        <v>#REF!</v>
      </c>
      <c r="S17" s="51" t="e">
        <f>ROUND(+R17/$R$29*100,2)</f>
        <v>#REF!</v>
      </c>
      <c r="T17" s="77" t="e">
        <f>+P17-R17</f>
        <v>#REF!</v>
      </c>
      <c r="U17" s="96" t="s">
        <v>50</v>
      </c>
    </row>
    <row r="18" spans="2:21" ht="8.25" customHeight="1">
      <c r="B18" s="44"/>
      <c r="C18" s="11"/>
      <c r="D18" s="65"/>
      <c r="E18" s="54"/>
      <c r="F18" s="70"/>
      <c r="G18" s="51"/>
      <c r="H18" s="77"/>
      <c r="I18" s="56"/>
      <c r="J18" s="67"/>
      <c r="K18" s="54"/>
      <c r="L18" s="72"/>
      <c r="M18" s="51"/>
      <c r="N18" s="72"/>
      <c r="O18" s="51"/>
      <c r="P18" s="67"/>
      <c r="Q18" s="54"/>
      <c r="R18" s="72"/>
      <c r="S18" s="51"/>
      <c r="T18" s="77"/>
      <c r="U18" s="56"/>
    </row>
    <row r="19" spans="2:21" ht="23.25" customHeight="1">
      <c r="B19" s="44">
        <v>2</v>
      </c>
      <c r="C19" s="11" t="s">
        <v>32</v>
      </c>
      <c r="D19" s="65">
        <v>2261.334</v>
      </c>
      <c r="E19" s="54">
        <f>ROUND(D19/$D$29*100,2)</f>
        <v>99.19</v>
      </c>
      <c r="F19" s="70">
        <v>2336.641</v>
      </c>
      <c r="G19" s="51">
        <f>ROUND(F19/$F$29*100,2)</f>
        <v>99.37</v>
      </c>
      <c r="H19" s="77">
        <f>(D19-F19)</f>
        <v>-75.30700000000024</v>
      </c>
      <c r="I19" s="56">
        <f>ROUND((H19/F19)*100,2)</f>
        <v>-3.22</v>
      </c>
      <c r="J19" s="67">
        <v>-9.65</v>
      </c>
      <c r="K19" s="64" t="e">
        <f>ROUND(+J19/$J$29*100,2)</f>
        <v>#REF!</v>
      </c>
      <c r="L19" s="72">
        <v>-15.256</v>
      </c>
      <c r="M19" s="51" t="e">
        <f>ROUND(+L19/$L$29*100,2)</f>
        <v>#REF!</v>
      </c>
      <c r="N19" s="72">
        <f>(J19-L19)</f>
        <v>5.606</v>
      </c>
      <c r="O19" s="51">
        <f>ROUND((N19/L19)*100,2)</f>
        <v>-36.75</v>
      </c>
      <c r="P19" s="67">
        <v>-8.078</v>
      </c>
      <c r="Q19" s="54" t="e">
        <f>ROUND(+P19/$P$29*100,2)</f>
        <v>#REF!</v>
      </c>
      <c r="R19" s="72">
        <v>-16.659</v>
      </c>
      <c r="S19" s="51" t="e">
        <f>ROUND(+R19/$R$29*100,2)</f>
        <v>#REF!</v>
      </c>
      <c r="T19" s="77">
        <f>+P19-R19</f>
        <v>8.581</v>
      </c>
      <c r="U19" s="56">
        <f>ROUND(+T19/$R19*100,2)</f>
        <v>-51.51</v>
      </c>
    </row>
    <row r="20" spans="2:21" s="4" customFormat="1" ht="35.25" customHeight="1">
      <c r="B20" s="49" t="s">
        <v>31</v>
      </c>
      <c r="C20" s="50" t="s">
        <v>33</v>
      </c>
      <c r="D20" s="66">
        <v>2122.788</v>
      </c>
      <c r="E20" s="62">
        <f>ROUND(D20/$D$19*100,2)</f>
        <v>93.87</v>
      </c>
      <c r="F20" s="71">
        <v>2143.587</v>
      </c>
      <c r="G20" s="51">
        <f>ROUND(F20/$F$29*100,2)</f>
        <v>91.16</v>
      </c>
      <c r="H20" s="78">
        <f>(D20-F20)</f>
        <v>-20.798999999999978</v>
      </c>
      <c r="I20" s="56">
        <f>ROUND((H20/F20)*100,2)</f>
        <v>-0.97</v>
      </c>
      <c r="J20" s="75">
        <v>-11.78</v>
      </c>
      <c r="K20" s="95" t="s">
        <v>50</v>
      </c>
      <c r="L20" s="81">
        <v>-1.606</v>
      </c>
      <c r="M20" s="51">
        <f>ROUND(+L20/$L$19*100,2)</f>
        <v>10.53</v>
      </c>
      <c r="N20" s="81">
        <f>(J20-L20)</f>
        <v>-10.174</v>
      </c>
      <c r="O20" s="92" t="s">
        <v>44</v>
      </c>
      <c r="P20" s="75">
        <v>-9.089</v>
      </c>
      <c r="Q20" s="91" t="s">
        <v>44</v>
      </c>
      <c r="R20" s="81">
        <v>-1.37</v>
      </c>
      <c r="S20" s="51">
        <f>ROUND(+R20/$R$19*100,2)</f>
        <v>8.22</v>
      </c>
      <c r="T20" s="78">
        <f>+P20-R20</f>
        <v>-7.719</v>
      </c>
      <c r="U20" s="96" t="s">
        <v>44</v>
      </c>
    </row>
    <row r="21" spans="2:21" ht="8.25" customHeight="1">
      <c r="B21" s="44"/>
      <c r="C21" s="11"/>
      <c r="D21" s="65"/>
      <c r="E21" s="54"/>
      <c r="F21" s="70"/>
      <c r="G21" s="51"/>
      <c r="H21" s="77"/>
      <c r="I21" s="56"/>
      <c r="J21" s="67"/>
      <c r="K21" s="54"/>
      <c r="L21" s="72"/>
      <c r="M21" s="51"/>
      <c r="N21" s="72"/>
      <c r="O21" s="51"/>
      <c r="P21" s="67"/>
      <c r="Q21" s="54"/>
      <c r="R21" s="72"/>
      <c r="S21" s="51"/>
      <c r="T21" s="77"/>
      <c r="U21" s="56"/>
    </row>
    <row r="22" spans="2:21" ht="23.25" customHeight="1">
      <c r="B22" s="44">
        <v>3</v>
      </c>
      <c r="C22" s="11" t="s">
        <v>29</v>
      </c>
      <c r="D22" s="65">
        <v>17.33197723</v>
      </c>
      <c r="E22" s="54">
        <f>ROUND(D22/$D$29*100,2)</f>
        <v>0.76</v>
      </c>
      <c r="F22" s="70">
        <v>13.658188008000002</v>
      </c>
      <c r="G22" s="51">
        <f>ROUND(F22/$F$29*100,2)</f>
        <v>0.58</v>
      </c>
      <c r="H22" s="77">
        <f>D22-F22</f>
        <v>3.673789221999998</v>
      </c>
      <c r="I22" s="56">
        <f>ROUND((H22/F22)*100,2)</f>
        <v>26.9</v>
      </c>
      <c r="J22" s="67">
        <v>0.3105375699999996</v>
      </c>
      <c r="K22" s="54" t="e">
        <f>ROUND(+J22/$J$29*100,2)</f>
        <v>#REF!</v>
      </c>
      <c r="L22" s="72">
        <v>0.4695101299999999</v>
      </c>
      <c r="M22" s="51" t="e">
        <f>ROUND(+L22/$L$29*100,2)</f>
        <v>#REF!</v>
      </c>
      <c r="N22" s="72">
        <f>J22-L22</f>
        <v>-0.15897256000000032</v>
      </c>
      <c r="O22" s="51">
        <f>ROUND((N22/L22)*100,2)</f>
        <v>-33.86</v>
      </c>
      <c r="P22" s="67">
        <v>0.2235875699999996</v>
      </c>
      <c r="Q22" s="54" t="e">
        <f>ROUND(+P22/$P$29*100,2)</f>
        <v>#REF!</v>
      </c>
      <c r="R22" s="72">
        <v>0.3380481299999999</v>
      </c>
      <c r="S22" s="51" t="e">
        <f>ROUND(+R22/$R$29*100,2)</f>
        <v>#REF!</v>
      </c>
      <c r="T22" s="77">
        <f>P22-R22</f>
        <v>-0.1144605600000003</v>
      </c>
      <c r="U22" s="56">
        <f>ROUND(+T22/$R22*100,2)</f>
        <v>-33.86</v>
      </c>
    </row>
    <row r="23" spans="3:21" ht="13.5" customHeight="1">
      <c r="C23" s="11" t="s">
        <v>30</v>
      </c>
      <c r="D23" s="65"/>
      <c r="E23" s="54"/>
      <c r="F23" s="70"/>
      <c r="G23" s="51"/>
      <c r="H23" s="77"/>
      <c r="I23" s="56"/>
      <c r="J23" s="67"/>
      <c r="K23" s="54"/>
      <c r="L23" s="72"/>
      <c r="M23" s="51"/>
      <c r="N23" s="72"/>
      <c r="O23" s="51"/>
      <c r="P23" s="67"/>
      <c r="Q23" s="54"/>
      <c r="R23" s="72"/>
      <c r="S23" s="51"/>
      <c r="T23" s="77"/>
      <c r="U23" s="56"/>
    </row>
    <row r="24" spans="2:21" ht="8.25" customHeight="1">
      <c r="B24" s="44"/>
      <c r="C24" s="11" t="s">
        <v>6</v>
      </c>
      <c r="D24" s="67"/>
      <c r="E24" s="54"/>
      <c r="F24" s="72"/>
      <c r="G24" s="51"/>
      <c r="H24" s="77"/>
      <c r="I24" s="56"/>
      <c r="J24" s="67"/>
      <c r="K24" s="54"/>
      <c r="L24" s="72"/>
      <c r="M24" s="51"/>
      <c r="N24" s="72"/>
      <c r="O24" s="51"/>
      <c r="P24" s="67"/>
      <c r="Q24" s="54"/>
      <c r="R24" s="72"/>
      <c r="S24" s="51"/>
      <c r="T24" s="77"/>
      <c r="U24" s="56"/>
    </row>
    <row r="25" spans="2:21" s="6" customFormat="1" ht="21.75" customHeight="1">
      <c r="B25" s="45">
        <v>4</v>
      </c>
      <c r="C25" s="30" t="s">
        <v>28</v>
      </c>
      <c r="D25" s="65">
        <v>1.04629394</v>
      </c>
      <c r="E25" s="54">
        <f>ROUND(D25/$D$29*100,2)</f>
        <v>0.05</v>
      </c>
      <c r="F25" s="70">
        <v>1.06555794</v>
      </c>
      <c r="G25" s="51">
        <f>ROUND(F25/$F$29*100,2)</f>
        <v>0.05</v>
      </c>
      <c r="H25" s="77">
        <f>D25-F25</f>
        <v>-0.019263999999999948</v>
      </c>
      <c r="I25" s="56">
        <f>ROUND((H25/F25)*100,2)</f>
        <v>-1.81</v>
      </c>
      <c r="J25" s="68">
        <v>0.054130390000000014</v>
      </c>
      <c r="K25" s="54" t="e">
        <f>ROUND(+J25/$J$29*100,2)</f>
        <v>#REF!</v>
      </c>
      <c r="L25" s="72">
        <v>0.041674</v>
      </c>
      <c r="M25" s="51" t="e">
        <f>ROUND(+L25/$L$29*100,2)</f>
        <v>#REF!</v>
      </c>
      <c r="N25" s="72">
        <f>J25-L25</f>
        <v>0.012456390000000012</v>
      </c>
      <c r="O25" s="51">
        <f>ROUND((N25/L25)*100,2)</f>
        <v>29.89</v>
      </c>
      <c r="P25" s="68">
        <v>0.03855942000000001</v>
      </c>
      <c r="Q25" s="54" t="e">
        <f>ROUND(+P25/$P$29*100,2)</f>
        <v>#REF!</v>
      </c>
      <c r="R25" s="82">
        <v>0.028693</v>
      </c>
      <c r="S25" s="51" t="e">
        <f>ROUND(+R25/$R$29*100,2)</f>
        <v>#REF!</v>
      </c>
      <c r="T25" s="73">
        <f>(P25-R25)</f>
        <v>0.009866420000000011</v>
      </c>
      <c r="U25" s="56">
        <f>ROUND(+T25/$R25*100,2)</f>
        <v>34.39</v>
      </c>
    </row>
    <row r="26" spans="2:21" s="6" customFormat="1" ht="10.5" customHeight="1">
      <c r="B26" s="45"/>
      <c r="C26" s="30"/>
      <c r="D26" s="65"/>
      <c r="E26" s="54"/>
      <c r="F26" s="70"/>
      <c r="G26" s="51"/>
      <c r="H26" s="77"/>
      <c r="I26" s="56"/>
      <c r="J26" s="68"/>
      <c r="K26" s="54"/>
      <c r="L26" s="72"/>
      <c r="M26" s="51"/>
      <c r="N26" s="72"/>
      <c r="O26" s="51"/>
      <c r="P26" s="68"/>
      <c r="Q26" s="54"/>
      <c r="R26" s="82"/>
      <c r="S26" s="51"/>
      <c r="T26" s="73"/>
      <c r="U26" s="56"/>
    </row>
    <row r="27" spans="2:21" s="6" customFormat="1" ht="21.75" customHeight="1">
      <c r="B27" s="45">
        <v>5</v>
      </c>
      <c r="C27" s="30" t="s">
        <v>49</v>
      </c>
      <c r="D27" s="65">
        <v>5.49374788</v>
      </c>
      <c r="E27" s="54">
        <f>ROUND(D27/$D$29*100,2)</f>
        <v>0.24</v>
      </c>
      <c r="F27" s="70">
        <v>2.184129</v>
      </c>
      <c r="G27" s="51">
        <f>ROUND(F27/$F$29*100,2)</f>
        <v>0.09</v>
      </c>
      <c r="H27" s="77">
        <f>D27-F27</f>
        <v>3.30961888</v>
      </c>
      <c r="I27" s="56">
        <v>0</v>
      </c>
      <c r="J27" s="68">
        <v>-0.1276528299999996</v>
      </c>
      <c r="K27" s="54" t="e">
        <f>ROUND(+J27/$J$29*100,2)</f>
        <v>#REF!</v>
      </c>
      <c r="L27" s="72">
        <v>0</v>
      </c>
      <c r="M27" s="51" t="e">
        <f>ROUND(+L27/$L$29*100,2)</f>
        <v>#REF!</v>
      </c>
      <c r="N27" s="72">
        <f>J27-L27</f>
        <v>-0.1276528299999996</v>
      </c>
      <c r="O27" s="51">
        <v>0</v>
      </c>
      <c r="P27" s="68">
        <v>-0.1276528299999996</v>
      </c>
      <c r="Q27" s="54" t="e">
        <f>ROUND(+P27/$P$29*100,2)</f>
        <v>#REF!</v>
      </c>
      <c r="R27" s="82">
        <v>0</v>
      </c>
      <c r="S27" s="51" t="e">
        <f>ROUND(+R27/$R$29*100,2)</f>
        <v>#REF!</v>
      </c>
      <c r="T27" s="73">
        <f>(P27-R27)</f>
        <v>-0.1276528299999996</v>
      </c>
      <c r="U27" s="56">
        <v>0</v>
      </c>
    </row>
    <row r="28" spans="2:21" ht="12.75" customHeight="1">
      <c r="B28" s="45"/>
      <c r="C28" s="11"/>
      <c r="D28" s="68"/>
      <c r="E28" s="55"/>
      <c r="F28" s="73"/>
      <c r="G28" s="52"/>
      <c r="H28" s="73"/>
      <c r="I28" s="52"/>
      <c r="J28" s="68"/>
      <c r="K28" s="55"/>
      <c r="L28" s="82"/>
      <c r="M28" s="53"/>
      <c r="N28" s="82"/>
      <c r="O28" s="53"/>
      <c r="P28" s="68"/>
      <c r="Q28" s="55"/>
      <c r="R28" s="82"/>
      <c r="S28" s="53"/>
      <c r="T28" s="73"/>
      <c r="U28" s="52"/>
    </row>
    <row r="29" spans="2:21" ht="21.75" customHeight="1">
      <c r="B29" s="45">
        <v>6</v>
      </c>
      <c r="C29" s="42" t="s">
        <v>48</v>
      </c>
      <c r="D29" s="69">
        <f>SUM(D17:D25)-D20</f>
        <v>2279.71227117</v>
      </c>
      <c r="E29" s="59">
        <f>SUM(E17:E25)-E20</f>
        <v>100</v>
      </c>
      <c r="F29" s="74">
        <f>SUM(F17:F25)-F20</f>
        <v>2351.3647459480003</v>
      </c>
      <c r="G29" s="57">
        <f>SUM(G17:G25)-G20</f>
        <v>100.00000000000003</v>
      </c>
      <c r="H29" s="79">
        <f>SUM(H17:H25)-H20</f>
        <v>-71.65247477800025</v>
      </c>
      <c r="I29" s="58">
        <f>ROUND(H29/F29*100,2)</f>
        <v>-3.05</v>
      </c>
      <c r="J29" s="76" t="e">
        <f>SUM(J17:J25)-J20</f>
        <v>#REF!</v>
      </c>
      <c r="K29" s="59">
        <v>100</v>
      </c>
      <c r="L29" s="79" t="e">
        <f>SUM(L17:L25)-L20</f>
        <v>#REF!</v>
      </c>
      <c r="M29" s="57" t="e">
        <f>SUM(M17:M25)-M20</f>
        <v>#REF!</v>
      </c>
      <c r="N29" s="79" t="e">
        <f>SUM(N17:N25)-N20</f>
        <v>#REF!</v>
      </c>
      <c r="O29" s="94" t="s">
        <v>50</v>
      </c>
      <c r="P29" s="76" t="e">
        <f>SUM(P17:P25)-P20</f>
        <v>#REF!</v>
      </c>
      <c r="Q29" s="59">
        <v>100</v>
      </c>
      <c r="R29" s="79" t="e">
        <f>SUM(R17:R25)-R20</f>
        <v>#REF!</v>
      </c>
      <c r="S29" s="58" t="e">
        <f>SUM(S17:S28)-S20</f>
        <v>#REF!</v>
      </c>
      <c r="T29" s="83" t="e">
        <f>SUM(T17:T28)-T20</f>
        <v>#REF!</v>
      </c>
      <c r="U29" s="94" t="s">
        <v>50</v>
      </c>
    </row>
    <row r="30" spans="3:21" ht="7.5" customHeight="1">
      <c r="C30" s="32"/>
      <c r="D30" s="63"/>
      <c r="E30" s="41"/>
      <c r="F30" s="33"/>
      <c r="G30" s="38"/>
      <c r="H30" s="80"/>
      <c r="I30" s="34"/>
      <c r="J30" s="40"/>
      <c r="K30" s="35"/>
      <c r="L30" s="36"/>
      <c r="M30" s="36"/>
      <c r="N30" s="36"/>
      <c r="O30" s="36"/>
      <c r="P30" s="40"/>
      <c r="Q30" s="35"/>
      <c r="R30" s="39"/>
      <c r="S30" s="60"/>
      <c r="T30" s="34"/>
      <c r="U30" s="34"/>
    </row>
    <row r="31" ht="15.75">
      <c r="H31" s="89"/>
    </row>
    <row r="32" ht="15.75">
      <c r="T32" s="89"/>
    </row>
    <row r="33" spans="2:18" s="3" customFormat="1" ht="15.75">
      <c r="B33" s="46"/>
      <c r="C33" s="3" t="s">
        <v>0</v>
      </c>
      <c r="P33" s="5"/>
      <c r="Q33" s="5"/>
      <c r="R33" s="5"/>
    </row>
  </sheetData>
  <sheetProtection/>
  <mergeCells count="3">
    <mergeCell ref="D12:E12"/>
    <mergeCell ref="F12:G12"/>
    <mergeCell ref="D11:I11"/>
  </mergeCells>
  <printOptions horizontalCentered="1"/>
  <pageMargins left="0.196850393700787" right="0.196850393700787" top="0.748031496062992" bottom="0.47244094488189" header="0.551181102362205" footer="0.236220472440945"/>
  <pageSetup fitToHeight="1" fitToWidth="1" horizontalDpi="300" verticalDpi="300" orientation="landscape" paperSize="9" scale="70" r:id="rId2"/>
  <headerFooter alignWithMargins="0">
    <oddHeader>&amp;R&amp;"Arial,Bold"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sklim</cp:lastModifiedBy>
  <cp:lastPrinted>2009-05-22T08:10:25Z</cp:lastPrinted>
  <dcterms:created xsi:type="dcterms:W3CDTF">1998-05-05T08:12:26Z</dcterms:created>
  <dcterms:modified xsi:type="dcterms:W3CDTF">2009-05-22T08:13:43Z</dcterms:modified>
  <cp:category/>
  <cp:version/>
  <cp:contentType/>
  <cp:contentStatus/>
</cp:coreProperties>
</file>