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718" activeTab="6"/>
  </bookViews>
  <sheets>
    <sheet name="P&amp;L" sheetId="1" r:id="rId1"/>
    <sheet name="P&amp;L-comprehensive" sheetId="2" r:id="rId2"/>
    <sheet name="BS" sheetId="3" r:id="rId3"/>
    <sheet name="equity" sheetId="4" r:id="rId4"/>
    <sheet name="Cash Flow" sheetId="5" r:id="rId5"/>
    <sheet name="Note A1-A13" sheetId="6" r:id="rId6"/>
    <sheet name="Note B1-B15" sheetId="7" r:id="rId7"/>
    <sheet name="Attachment 2" sheetId="8" state="hidden" r:id="rId8"/>
  </sheets>
  <definedNames>
    <definedName name="_xlnm.Print_Area" localSheetId="2">'BS'!$A$14:$G$90</definedName>
    <definedName name="_xlnm.Print_Area" localSheetId="4">'Cash Flow'!$A$1:$F$82</definedName>
    <definedName name="_xlnm.Print_Area" localSheetId="3">'equity'!$A$1:$Q$45</definedName>
    <definedName name="_xlnm.Print_Area" localSheetId="5">'Note A1-A13'!$A$1:$I$136</definedName>
    <definedName name="_xlnm.Print_Area" localSheetId="6">'Note B1-B15'!$A$1:$K$322</definedName>
    <definedName name="_xlnm.Print_Area" localSheetId="0">'P&amp;L'!$A$1:$K$58</definedName>
    <definedName name="_xlnm.Print_Titles" localSheetId="2">'BS'!$1:$12</definedName>
    <definedName name="_xlnm.Print_Titles" localSheetId="4">'Cash Flow'!$1:$12</definedName>
    <definedName name="_xlnm.Print_Titles" localSheetId="5">'Note A1-A13'!$1:$3</definedName>
    <definedName name="_xlnm.Print_Titles" localSheetId="6">'Note B1-B15'!$1:$2</definedName>
  </definedNames>
  <calcPr fullCalcOnLoad="1"/>
</workbook>
</file>

<file path=xl/sharedStrings.xml><?xml version="1.0" encoding="utf-8"?>
<sst xmlns="http://schemas.openxmlformats.org/spreadsheetml/2006/main" count="523" uniqueCount="361">
  <si>
    <t>Please see next page for the comments.</t>
  </si>
  <si>
    <t>Property, plant and equipment</t>
  </si>
  <si>
    <t>RM'000</t>
  </si>
  <si>
    <t>ASSETS</t>
  </si>
  <si>
    <t>%</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</si>
  <si>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</si>
  <si>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</si>
  <si>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</si>
  <si>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</si>
  <si>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</si>
  <si>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</si>
  <si>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</si>
  <si>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</si>
  <si>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</si>
  <si>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</si>
  <si>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</si>
  <si>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</si>
  <si>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</si>
  <si>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</si>
  <si>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</si>
  <si>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</si>
  <si>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</si>
  <si>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</si>
  <si>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</si>
  <si>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</si>
  <si>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</si>
  <si>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</si>
  <si>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</si>
  <si>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</si>
  <si>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</si>
  <si>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</si>
  <si>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</si>
  <si>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</si>
  <si>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</si>
  <si>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</si>
  <si>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</si>
  <si>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</si>
  <si>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</si>
  <si>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</si>
  <si>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</si>
  <si>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</si>
  <si>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</si>
  <si>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</si>
  <si>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</si>
  <si>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</si>
  <si>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</si>
  <si>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</si>
  <si>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</si>
  <si>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</si>
  <si>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</si>
  <si>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</si>
  <si>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</si>
  <si>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</si>
  <si>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Land held for property development</t>
  </si>
  <si>
    <t xml:space="preserve">Goodwill </t>
  </si>
  <si>
    <t xml:space="preserve">Equity holders of the parent </t>
  </si>
  <si>
    <t>- Basic</t>
  </si>
  <si>
    <t xml:space="preserve">- Fully diluted      </t>
  </si>
  <si>
    <t>&lt;Distributable&gt;</t>
  </si>
  <si>
    <t>Share</t>
  </si>
  <si>
    <t>Shareholders</t>
  </si>
  <si>
    <t>Capital</t>
  </si>
  <si>
    <t>Premium</t>
  </si>
  <si>
    <t>Reserve</t>
  </si>
  <si>
    <t xml:space="preserve">Changes in Debt And Equity Securities </t>
  </si>
  <si>
    <t>Dividend Paid</t>
  </si>
  <si>
    <t>Segment Information</t>
  </si>
  <si>
    <t>Profit</t>
  </si>
  <si>
    <t>Revenue</t>
  </si>
  <si>
    <t>Valuation Of Property, Plant And Equipment</t>
  </si>
  <si>
    <t>Material Events Subsequent To The Balance Sheet Date</t>
  </si>
  <si>
    <t>B1.</t>
  </si>
  <si>
    <t>B2.</t>
  </si>
  <si>
    <t>B3.</t>
  </si>
  <si>
    <t>B4.</t>
  </si>
  <si>
    <t>B5.</t>
  </si>
  <si>
    <t>B6.</t>
  </si>
  <si>
    <t>B7.</t>
  </si>
  <si>
    <t>B8.</t>
  </si>
  <si>
    <t>B9.</t>
  </si>
  <si>
    <t>B11.</t>
  </si>
  <si>
    <t>Operating expenses</t>
  </si>
  <si>
    <t>Finance costs</t>
  </si>
  <si>
    <t>Share of results of associates/</t>
  </si>
  <si>
    <t>Taxation</t>
  </si>
  <si>
    <t>CURRENT</t>
  </si>
  <si>
    <t>QUARTER</t>
  </si>
  <si>
    <t>ENDED</t>
  </si>
  <si>
    <t>COMPARATIVE</t>
  </si>
  <si>
    <t>CUMULATIVE</t>
  </si>
  <si>
    <t>NON-CURRENT ASSETS</t>
  </si>
  <si>
    <t>Prepaid lease payments</t>
  </si>
  <si>
    <t>Investments in jointly-controlled entities</t>
  </si>
  <si>
    <t>Other receivables</t>
  </si>
  <si>
    <t>Available for sale financial assets</t>
  </si>
  <si>
    <t>Other investments</t>
  </si>
  <si>
    <t>CURRENT ASSETS</t>
  </si>
  <si>
    <t>Property development costs</t>
  </si>
  <si>
    <t>Inventories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</si>
  <si>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</si>
  <si>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</si>
  <si>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</si>
  <si>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</si>
  <si>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</si>
  <si>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</si>
  <si>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</si>
  <si>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</si>
  <si>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</si>
  <si>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</si>
  <si>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</si>
  <si>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</si>
  <si>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</si>
  <si>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</si>
  <si>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</si>
  <si>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</si>
  <si>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</si>
  <si>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</si>
  <si>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</si>
  <si>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t>Exchange</t>
  </si>
  <si>
    <t>Other</t>
  </si>
  <si>
    <t xml:space="preserve">Retained </t>
  </si>
  <si>
    <t>Treasury</t>
  </si>
  <si>
    <t>shares</t>
  </si>
  <si>
    <t>&lt;---------------------------- Non-distributable-------------------------&gt;</t>
  </si>
  <si>
    <t xml:space="preserve">       &lt;--------------------------------------- Attributable to Equity Holders of the Parent ---------------------------------------------&gt;</t>
  </si>
  <si>
    <t>CASH FLOWS FROM OPERATING ACTIVITIES</t>
  </si>
  <si>
    <t xml:space="preserve">  Changes in working capital </t>
  </si>
  <si>
    <t xml:space="preserve">  Net change in current assets</t>
  </si>
  <si>
    <t xml:space="preserve">  Net change in current liabilities</t>
  </si>
  <si>
    <t>Net change in working capital</t>
  </si>
  <si>
    <t>Staff benefits paid</t>
  </si>
  <si>
    <t>CASH FLOWS FROM INVESTING ACTIVITIES</t>
  </si>
  <si>
    <t>Purchase of property, plant and equipment</t>
  </si>
  <si>
    <t>Proceeds from sale of property, plant and equipment</t>
  </si>
  <si>
    <t>CASH FLOWS FROM FINANCING ACTIVITIES</t>
  </si>
  <si>
    <t>Payment of finance lease liabilities</t>
  </si>
  <si>
    <t xml:space="preserve">  AS AT 1 JANUARY </t>
  </si>
  <si>
    <t xml:space="preserve">CASH AND CASH EQUIVALENTS </t>
  </si>
  <si>
    <t>Audit Report of Preceding Annual Financial Statements</t>
  </si>
  <si>
    <t>Seasonal or Cyclicality of Operations</t>
  </si>
  <si>
    <t>Hospitality</t>
  </si>
  <si>
    <t>Finance cost</t>
  </si>
  <si>
    <t>Capital Commitments</t>
  </si>
  <si>
    <t>Decrease</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</si>
  <si>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</si>
  <si>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</si>
  <si>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</si>
  <si>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</si>
  <si>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</si>
  <si>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</si>
  <si>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</si>
  <si>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</si>
  <si>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</si>
  <si>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</si>
  <si>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</si>
  <si>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</si>
  <si>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</si>
  <si>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</si>
  <si>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</si>
  <si>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</si>
  <si>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</si>
  <si>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</si>
  <si>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Total purchases at cost</t>
  </si>
  <si>
    <t>Total investment at cost</t>
  </si>
  <si>
    <t>Total investment at market value</t>
  </si>
  <si>
    <t>Short term  -  Secured</t>
  </si>
  <si>
    <t xml:space="preserve">                  -  Unsecured</t>
  </si>
  <si>
    <t>Long term  -  Secured</t>
  </si>
  <si>
    <t>equivalent</t>
  </si>
  <si>
    <t>'000</t>
  </si>
  <si>
    <t xml:space="preserve"> Hong Kong Dollar</t>
  </si>
  <si>
    <t xml:space="preserve"> Singapore Dollar</t>
  </si>
  <si>
    <t>AUD</t>
  </si>
  <si>
    <t>HKD</t>
  </si>
  <si>
    <t>SGD</t>
  </si>
  <si>
    <t>Group Borrowings and Debt Securities</t>
  </si>
  <si>
    <t>B10.</t>
  </si>
  <si>
    <t>Material Litigation</t>
  </si>
  <si>
    <t xml:space="preserve">Dividend </t>
  </si>
  <si>
    <t>A9</t>
  </si>
  <si>
    <t>B7</t>
  </si>
  <si>
    <t>A6</t>
  </si>
  <si>
    <t>B9a</t>
  </si>
  <si>
    <t>B9b</t>
  </si>
  <si>
    <t xml:space="preserve"> Retained earnings</t>
  </si>
  <si>
    <t>PART A</t>
  </si>
  <si>
    <t>PART B</t>
  </si>
  <si>
    <t>Business Segment</t>
  </si>
  <si>
    <t xml:space="preserve">Property </t>
  </si>
  <si>
    <t>General Trading</t>
  </si>
  <si>
    <t>External Sales</t>
  </si>
  <si>
    <t xml:space="preserve">    jointly controlled entities</t>
  </si>
  <si>
    <t>MULPHA INTERNATIONAL BHD (19764-T)</t>
  </si>
  <si>
    <t>Net assets per share (RM)</t>
  </si>
  <si>
    <t>TO</t>
  </si>
  <si>
    <t xml:space="preserve">  profit or loss</t>
  </si>
  <si>
    <t xml:space="preserve">Financial assets at fair value  through </t>
  </si>
  <si>
    <t xml:space="preserve"> Other long term liabilities</t>
  </si>
  <si>
    <t xml:space="preserve"> Lease and hire purchase payables</t>
  </si>
  <si>
    <t>By Order Of The Board</t>
  </si>
  <si>
    <t>NG SENG NAM</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</si>
  <si>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</si>
  <si>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</si>
  <si>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</si>
  <si>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</si>
  <si>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Current year income tax</t>
  </si>
  <si>
    <t>Deferred tax</t>
  </si>
  <si>
    <t>- Malaysian</t>
  </si>
  <si>
    <t xml:space="preserve">- Foreign </t>
  </si>
  <si>
    <t>Profit on Sale of Unquoted Investments or Properties</t>
  </si>
  <si>
    <t xml:space="preserve"> Australian Dollar</t>
  </si>
  <si>
    <t>B12.</t>
  </si>
  <si>
    <t>MULPHA INTERNATIONAL BHD</t>
  </si>
  <si>
    <t>Comparisons With Preceding Quarter's Results</t>
  </si>
  <si>
    <t>Current Year Prospects</t>
  </si>
  <si>
    <t>Trade and other receivables</t>
  </si>
  <si>
    <t>B5</t>
  </si>
  <si>
    <t>B12</t>
  </si>
  <si>
    <t>Share of profit of jointly-controlled</t>
  </si>
  <si>
    <t>Purchase/disposal of quoted securities by the Group in the ordinary course of business are as follows:-</t>
  </si>
  <si>
    <t xml:space="preserve"> Tax payable</t>
  </si>
  <si>
    <r>
      <t>MULPHA INTERNATIONAL BHD</t>
    </r>
    <r>
      <rPr>
        <sz val="11"/>
        <rFont val="Times New Roman"/>
        <family val="1"/>
      </rPr>
      <t>(19764-T)</t>
    </r>
  </si>
  <si>
    <r>
      <t xml:space="preserve">MULPHA INTERNATIONAL BHD </t>
    </r>
    <r>
      <rPr>
        <sz val="11"/>
        <rFont val="Times New Roman"/>
        <family val="1"/>
      </rPr>
      <t>(19764-T)</t>
    </r>
  </si>
  <si>
    <r>
      <t xml:space="preserve">MULPHA INTERNATIONAL BHD </t>
    </r>
    <r>
      <rPr>
        <sz val="10"/>
        <rFont val="Times New Roman"/>
        <family val="1"/>
      </rPr>
      <t>(</t>
    </r>
    <r>
      <rPr>
        <sz val="11"/>
        <rFont val="Times New Roman"/>
        <family val="1"/>
      </rPr>
      <t>19764-T)</t>
    </r>
  </si>
  <si>
    <t>Period Ended</t>
  </si>
  <si>
    <t xml:space="preserve"> US Dollar</t>
  </si>
  <si>
    <t>USD</t>
  </si>
  <si>
    <t>Investment properties</t>
  </si>
  <si>
    <t>Investments in associates</t>
  </si>
  <si>
    <t>Short term -</t>
  </si>
  <si>
    <t xml:space="preserve">   Secured : Bonds</t>
  </si>
  <si>
    <t>Long term -</t>
  </si>
  <si>
    <t>Refurbishment of investment properties</t>
  </si>
  <si>
    <t>Adjustments for non-cash items</t>
  </si>
  <si>
    <t>Total disposal (at disposal value)</t>
  </si>
  <si>
    <t>Company Secretary</t>
  </si>
  <si>
    <t>At 1 January 2009</t>
  </si>
  <si>
    <t>Profit/(Loss) from operations</t>
  </si>
  <si>
    <t>Profit/(Loss) before tax</t>
  </si>
  <si>
    <t>Profit/(Loss) for the period</t>
  </si>
  <si>
    <t>Transfer within reserves</t>
  </si>
  <si>
    <t>Earnings/(Loss) per share (sen):-</t>
  </si>
  <si>
    <t>Profit/(loss) before taxation</t>
  </si>
  <si>
    <t>Fixed deposits uplifted</t>
  </si>
  <si>
    <t xml:space="preserve">   Unsecured : Revolving Loan</t>
  </si>
  <si>
    <t>Earnings/(Loss) Per Share</t>
  </si>
  <si>
    <t>Changes in The Composition Of the Group</t>
  </si>
  <si>
    <t>Changes in Contingent Liabilities or Contingent Assets</t>
  </si>
  <si>
    <t xml:space="preserve">  EQUIVALENTS</t>
  </si>
  <si>
    <t>31.12.2009</t>
  </si>
  <si>
    <t>PART A1 : QUARTERLY REPORT</t>
  </si>
  <si>
    <t>The figures have not been audited</t>
  </si>
  <si>
    <t>I(A) CONDENSED CONSOLIDATED INCOME STATEMENT</t>
  </si>
  <si>
    <t>II   CONDENSED CONSOLIDATED STATEMENT OF FINANCIAL POSITION</t>
  </si>
  <si>
    <t>III</t>
  </si>
  <si>
    <t>CONDENSED CONSOLIDATED STATEMENT OF CASH FLOWS</t>
  </si>
  <si>
    <t>At 1 January 2010</t>
  </si>
  <si>
    <t xml:space="preserve">IV   CONDENSED CONSOLIDATED STATEMENT OF CHANGES IN TOTAL EQUITY </t>
  </si>
  <si>
    <t>Discontinued operations</t>
  </si>
  <si>
    <t>Continuing operations</t>
  </si>
  <si>
    <t xml:space="preserve">Renounceable two-call rights issue </t>
  </si>
  <si>
    <t>Status of Corporate Proposals (Contd.)</t>
  </si>
  <si>
    <t>I(B) CONDENSED CONSOLIDATED STATEMENT OF COMPREHENSIVE INCOME</t>
  </si>
  <si>
    <t>Total comprehensive income for the period</t>
  </si>
  <si>
    <t>Attributable to :</t>
  </si>
  <si>
    <t>Issue of ordinary shares</t>
  </si>
  <si>
    <t>(i)</t>
  </si>
  <si>
    <t>(ii)</t>
  </si>
  <si>
    <t>(a) Continuing operations</t>
  </si>
  <si>
    <t>Minority interest</t>
  </si>
  <si>
    <t>Weighted average number of ordinary shares in issue ('000)</t>
  </si>
  <si>
    <t>(b) Discontinued operations</t>
  </si>
  <si>
    <t>Profit attributable to equity holders of the parent</t>
  </si>
  <si>
    <t>Basic earnings per share (sen)</t>
  </si>
  <si>
    <t>Issued ordinary shares at 1 January</t>
  </si>
  <si>
    <t>Effect of share buy back</t>
  </si>
  <si>
    <t>Basic earnings/(loss) per share (sen)</t>
  </si>
  <si>
    <t xml:space="preserve">(c) Total basic earnings/(loss) per share (sen) </t>
  </si>
  <si>
    <t xml:space="preserve">  differences for foreign operations</t>
  </si>
  <si>
    <t xml:space="preserve">Foreign currency translation </t>
  </si>
  <si>
    <t xml:space="preserve">Total comprehensive income for </t>
  </si>
  <si>
    <t xml:space="preserve">   the period</t>
  </si>
  <si>
    <t>Profit for the period</t>
  </si>
  <si>
    <t>Profit Before Tax</t>
  </si>
  <si>
    <t>Profit/(loss) for the period</t>
  </si>
  <si>
    <t xml:space="preserve">Profit/(Loss) for the period from continuing </t>
  </si>
  <si>
    <t xml:space="preserve">  entities</t>
  </si>
  <si>
    <t xml:space="preserve">  operations</t>
  </si>
  <si>
    <t xml:space="preserve">  subsidiary</t>
  </si>
  <si>
    <t>Other comprehensive income for</t>
  </si>
  <si>
    <t xml:space="preserve">  the period, net of tax</t>
  </si>
  <si>
    <t xml:space="preserve">Profit for the period from discontinued    </t>
  </si>
  <si>
    <t xml:space="preserve">  for-sale financial assets</t>
  </si>
  <si>
    <t>Fair value movement of available-</t>
  </si>
  <si>
    <t xml:space="preserve"> taxation in prior years</t>
  </si>
  <si>
    <t xml:space="preserve">Under/(over) provision of </t>
  </si>
  <si>
    <t>Effect of ordinary rights shares issued on 25 March 2010</t>
  </si>
  <si>
    <t xml:space="preserve">Status of Corporate Proposals </t>
  </si>
  <si>
    <t xml:space="preserve">Equity component of convertible </t>
  </si>
  <si>
    <t xml:space="preserve">  notes of a subsidiary</t>
  </si>
  <si>
    <t xml:space="preserve">Conversion of convertible notes of a </t>
  </si>
  <si>
    <t>Interest paid (including discontinued operations)</t>
  </si>
  <si>
    <t>Interest received (including discontinued operations)</t>
  </si>
  <si>
    <t>Operating profit before changes in working capital</t>
  </si>
  <si>
    <t>Net cash used in operating activities</t>
  </si>
  <si>
    <t>Rights issue proceeds (net of expenses)</t>
  </si>
  <si>
    <t>Purchase of treasury shares by the Company</t>
  </si>
  <si>
    <t xml:space="preserve"> - Continuing operations</t>
  </si>
  <si>
    <t xml:space="preserve"> - Discontinued operations</t>
  </si>
  <si>
    <t>NET INCREASE/(DECREASE) IN CASH AND CASH</t>
  </si>
  <si>
    <t>EFFECT OF FOREIGN EXCHANGE RATE CHANGES</t>
  </si>
  <si>
    <t>Weighted average number of ordinary shares at 30 June</t>
  </si>
  <si>
    <t>Cancellation of treasury shares</t>
  </si>
  <si>
    <t>(iii)</t>
  </si>
  <si>
    <t xml:space="preserve">Purchase of treasury shares </t>
  </si>
  <si>
    <t>Purchase of treasury shares</t>
  </si>
  <si>
    <t>borrowings raised by subsidiaries and denominated</t>
  </si>
  <si>
    <t>Included in the above group borrowings are the following</t>
  </si>
  <si>
    <t>in foreign currencies:</t>
  </si>
  <si>
    <t>Renounceable two-call rights issue (Contd.)</t>
  </si>
  <si>
    <t xml:space="preserve">Profit/(loss) attributable to equity holders of the parent </t>
  </si>
  <si>
    <t xml:space="preserve">                                                                                                                                                                                                                                                                                                                                                                                                                                                                                                                                                                                                                                                                                                                                                                                                                                                                                                                                                                                                                                                                                                                                                                                                                                                                                                                                                                                                                                                                                                                                                                                                                                                                                                                                                                </t>
  </si>
  <si>
    <t>Deferred taxation</t>
  </si>
  <si>
    <t>Investment in associate companies</t>
  </si>
  <si>
    <t>Cash (used in)/generated from operations</t>
  </si>
  <si>
    <t>Net (repayment)/drawdown of borrowings</t>
  </si>
  <si>
    <t>Other receivables (net)</t>
  </si>
  <si>
    <t>Net cash generated from financing activities</t>
  </si>
  <si>
    <t>Income tax (paid)/refund</t>
  </si>
  <si>
    <t>30.09.2010</t>
  </si>
  <si>
    <t>30.09.2009</t>
  </si>
  <si>
    <t>9 MONTHS</t>
  </si>
  <si>
    <t>Quarterly report on consolidated results for the third financial quarter ended 30 September 2010</t>
  </si>
  <si>
    <t>THIRD FINANCIAL QUARTER ENDED 30 SEPTEMBER 2010</t>
  </si>
  <si>
    <t>Segment analysis for the period ended 30 September 2010 is set out below:</t>
  </si>
  <si>
    <t>&lt;-------9 MONTHS ENDED-----&gt;</t>
  </si>
  <si>
    <t>Deposit for property, plant and equipment</t>
  </si>
  <si>
    <t>Purchase of available for sale financial assets</t>
  </si>
  <si>
    <t xml:space="preserve">  AS AT 30 SEPTEMBER</t>
  </si>
  <si>
    <t>The details of the bank borrowings as at 30 September 2010 are as follows:-</t>
  </si>
  <si>
    <t>9 Months</t>
  </si>
  <si>
    <t>23 November 2010</t>
  </si>
  <si>
    <t>At 30 September 2010</t>
  </si>
  <si>
    <t>At 30 September 2009</t>
  </si>
  <si>
    <t>Disposal of shares in a subsidiary</t>
  </si>
  <si>
    <t>Dilution of subsidiaries</t>
  </si>
  <si>
    <t>Acquisition of minority interest</t>
  </si>
  <si>
    <t xml:space="preserve">  of associates</t>
  </si>
  <si>
    <t>Investment and others</t>
  </si>
  <si>
    <t xml:space="preserve"> 9 Months Period Ended</t>
  </si>
  <si>
    <t xml:space="preserve">       3rd Quarter Ended</t>
  </si>
  <si>
    <t>3rd Quarter</t>
  </si>
  <si>
    <t>Ended</t>
  </si>
  <si>
    <t>Total gain/(loss) on disposal</t>
  </si>
  <si>
    <t>Accretion of subsidiaries</t>
  </si>
  <si>
    <t xml:space="preserve">Share of other comprehensive income </t>
  </si>
  <si>
    <t>Share of profit/(loss) of associates</t>
  </si>
  <si>
    <t>Changes in Debt And Equity Securities  (Contd.)</t>
  </si>
  <si>
    <t>Net cash generated from/(used in) investing activities</t>
  </si>
  <si>
    <t>IPO proceeds received by a subsidiary (net of expenses)</t>
  </si>
  <si>
    <t>(Restated)</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</si>
</sst>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Red]\(#,##0,\)"/>
    <numFmt numFmtId="187" formatCode="#,##0,;[Red]\(#,##0\)"/>
    <numFmt numFmtId="188" formatCode="0.00_);[Red]\(0.00\)"/>
    <numFmt numFmtId="189" formatCode="#,##0,_ ;[Red]\(#,##0,\)\ "/>
    <numFmt numFmtId="190" formatCode="#,##0,_ ;[Red]\-#,##0,\ "/>
    <numFmt numFmtId="191" formatCode="#,##0_ ;[Red]\-#,##0\ "/>
    <numFmt numFmtId="192" formatCode="#,##0.0_);[Red]\(#,##0.0\)"/>
    <numFmt numFmtId="193" formatCode="0.00_)"/>
    <numFmt numFmtId="194" formatCode="#,##0;[Red]\(#,##0\)"/>
    <numFmt numFmtId="195" formatCode="_(* #,##0_);_(* \(#,##0\);_(* &quot;-&quot;??_);_(@_)"/>
    <numFmt numFmtId="196" formatCode="#,##0,;\(#,##0,\);"/>
    <numFmt numFmtId="197" formatCode="#,##0.0,\);\(#,##0,\)"/>
    <numFmt numFmtId="198" formatCode="#,##0,;\(#,##0,\)"/>
    <numFmt numFmtId="199" formatCode="0.0_);[Red]\(0.0\)"/>
    <numFmt numFmtId="200" formatCode="#,##0.0,,;[Red]\(#,##0.0,,\)"/>
    <numFmt numFmtId="201" formatCode="0.0"/>
    <numFmt numFmtId="202" formatCode="0_);[Red]\(0\)"/>
    <numFmt numFmtId="203" formatCode="_(* #,##0.000_);_(* \(#,##0.000\);_(* &quot;-&quot;??_);_(@_)"/>
    <numFmt numFmtId="204" formatCode="_(* #,##0.0_);_(* \(#,##0.0\);_(* &quot;-&quot;??_);_(@_)"/>
    <numFmt numFmtId="205" formatCode="_(* #,##0.0000_);_(* \(#,##0.0000\);_(* &quot;-&quot;??_);_(@_)"/>
    <numFmt numFmtId="206" formatCode="###0;[Red]\(###0\)"/>
    <numFmt numFmtId="207" formatCode="0.000_);[Red]\(0.000\)"/>
    <numFmt numFmtId="208" formatCode="0.000"/>
    <numFmt numFmtId="209" formatCode="#,##0.0;[Red]\-#,##0.0"/>
    <numFmt numFmtId="210" formatCode="_(* #,##0.00000_);_(* \(#,##0.00000\);_(* &quot;-&quot;??_);_(@_)"/>
    <numFmt numFmtId="211" formatCode="_(* #,##0.000000_);_(* \(#,##0.000000\);_(* &quot;-&quot;??_);_(@_)"/>
    <numFmt numFmtId="212" formatCode="_(* #,##0.00_);_(* \(#,##0.00\);_(* &quot;-&quot;_);_(@_)"/>
    <numFmt numFmtId="213" formatCode="0.0000"/>
    <numFmt numFmtId="214" formatCode="&quot;Yes&quot;;&quot;Yes&quot;;&quot;No&quot;"/>
    <numFmt numFmtId="215" formatCode="&quot;True&quot;;&quot;True&quot;;&quot;False&quot;"/>
    <numFmt numFmtId="216" formatCode="&quot;On&quot;;&quot;On&quot;;&quot;Off&quot;"/>
    <numFmt numFmtId="217" formatCode="[$€-2]\ #,##0.00_);[Red]\([$€-2]\ #,##0.00\)"/>
    <numFmt numFmtId="218" formatCode="#,##0_);[Red]\(#,##0\);\-"/>
  </numFmts>
  <fonts count="67">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sz val="11"/>
      <color indexed="10"/>
      <name val="Times New Roman"/>
      <family val="1"/>
    </font>
    <font>
      <b/>
      <sz val="20"/>
      <color indexed="10"/>
      <name val="Times New Roman"/>
      <family val="1"/>
    </font>
    <font>
      <sz val="10"/>
      <color indexed="10"/>
      <name val="Times New Roman"/>
      <family val="1"/>
    </font>
    <font>
      <b/>
      <sz val="11"/>
      <color indexed="10"/>
      <name val="Times New Roman"/>
      <family val="1"/>
    </font>
    <font>
      <i/>
      <sz val="10"/>
      <color indexed="10"/>
      <name val="Times New Roman"/>
      <family val="1"/>
    </font>
    <font>
      <i/>
      <sz val="12"/>
      <color indexed="10"/>
      <name val="Times New Roman"/>
      <family val="1"/>
    </font>
    <font>
      <b/>
      <sz val="10"/>
      <color indexed="10"/>
      <name val="Times New Roman"/>
      <family val="1"/>
    </font>
    <font>
      <b/>
      <u val="single"/>
      <sz val="12"/>
      <color indexed="10"/>
      <name val="Times New Roman"/>
      <family val="1"/>
    </font>
    <font>
      <b/>
      <u val="single"/>
      <sz val="11"/>
      <color indexed="10"/>
      <name val="Times New Roman"/>
      <family val="1"/>
    </font>
    <font>
      <u val="single"/>
      <sz val="11"/>
      <color indexed="10"/>
      <name val="Times New Roman"/>
      <family val="1"/>
    </font>
    <font>
      <b/>
      <sz val="20"/>
      <name val="Times New Roman"/>
      <family val="1"/>
    </font>
    <font>
      <sz val="10"/>
      <name val="Times New Roman"/>
      <family val="1"/>
    </font>
    <font>
      <b/>
      <i/>
      <sz val="10"/>
      <name val="Times New Roman"/>
      <family val="1"/>
    </font>
    <font>
      <i/>
      <sz val="10"/>
      <name val="Times New Roman"/>
      <family val="1"/>
    </font>
    <font>
      <b/>
      <sz val="10"/>
      <name val="Times New Roman"/>
      <family val="1"/>
    </font>
    <font>
      <b/>
      <u val="single"/>
      <sz val="12"/>
      <name val="Times New Roman"/>
      <family val="1"/>
    </font>
    <font>
      <u val="single"/>
      <sz val="12"/>
      <name val="Times New Roman"/>
      <family val="1"/>
    </font>
    <font>
      <i/>
      <u val="single"/>
      <sz val="12"/>
      <name val="Times New Roman"/>
      <family val="1"/>
    </font>
    <font>
      <b/>
      <i/>
      <u val="single"/>
      <sz val="12"/>
      <name val="Times New Roman"/>
      <family val="1"/>
    </font>
    <font>
      <b/>
      <u val="single"/>
      <sz val="10"/>
      <name val="Times New Roman"/>
      <family val="1"/>
    </font>
    <font>
      <sz val="12"/>
      <color indexed="8"/>
      <name val="Times New Roman"/>
      <family val="1"/>
    </font>
    <font>
      <sz val="12"/>
      <color indexed="14"/>
      <name val="Times New Roman"/>
      <family val="1"/>
    </font>
    <font>
      <b/>
      <sz val="12"/>
      <color indexed="14"/>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1"/>
      <color indexed="8"/>
      <name val="Times New Roman"/>
      <family val="1"/>
    </font>
    <font>
      <sz val="11"/>
      <color indexed="8"/>
      <name val="Times New Roman"/>
      <family val="1"/>
    </font>
    <font>
      <b/>
      <sz val="11"/>
      <color indexed="8"/>
      <name val="Times New Roman"/>
      <family val="1"/>
    </font>
    <font>
      <u val="single"/>
      <sz val="11"/>
      <color indexed="8"/>
      <name val="Times New Roman"/>
      <family val="1"/>
    </font>
    <font>
      <u val="single"/>
      <sz val="12"/>
      <color indexed="10"/>
      <name val="Times New Roman"/>
      <family val="1"/>
    </font>
    <font>
      <sz val="14"/>
      <color indexed="10"/>
      <name val="Times New Roman"/>
      <family val="1"/>
    </font>
    <font>
      <u val="single"/>
      <sz val="12"/>
      <color indexed="8"/>
      <name val="Times New Roman"/>
      <family val="1"/>
    </font>
    <font>
      <sz val="10"/>
      <color indexed="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s>
  <cellStyleXfs count="69">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6" fillId="16" borderId="1" applyNumberFormat="0" applyAlignment="0" applyProtection="0"/>
    <xf numFmtId="0" fontId="4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0" fontId="48" fillId="0" borderId="0" applyNumberFormat="0" applyFill="0" applyBorder="0" applyAlignment="0" applyProtection="0"/>
    <xf numFmtId="0" fontId="6" fillId="0" borderId="0" applyNumberFormat="0" applyFill="0" applyBorder="0" applyAlignment="0" applyProtection="0"/>
    <xf numFmtId="0" fontId="49" fillId="6" borderId="0" applyNumberFormat="0" applyBorder="0" applyAlignment="0" applyProtection="0"/>
    <xf numFmtId="38" fontId="7" fillId="1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7" borderId="1" applyNumberFormat="0" applyAlignment="0" applyProtection="0"/>
    <xf numFmtId="10" fontId="7" fillId="4" borderId="6" applyNumberFormat="0" applyBorder="0" applyAlignment="0" applyProtection="0"/>
    <xf numFmtId="0" fontId="54" fillId="0" borderId="7" applyNumberFormat="0" applyFill="0" applyAlignment="0" applyProtection="0"/>
    <xf numFmtId="0" fontId="55" fillId="7" borderId="0" applyNumberFormat="0" applyBorder="0" applyAlignment="0" applyProtection="0"/>
    <xf numFmtId="193" fontId="9" fillId="0" borderId="0">
      <alignment/>
      <protection/>
    </xf>
    <xf numFmtId="0" fontId="0" fillId="4" borderId="8" applyNumberFormat="0" applyFont="0" applyAlignment="0" applyProtection="0"/>
    <xf numFmtId="0" fontId="56" fillId="1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0" fillId="16" borderId="0">
      <alignment/>
      <protection/>
    </xf>
    <xf numFmtId="0" fontId="57" fillId="0" borderId="0" applyNumberFormat="0" applyFill="0" applyBorder="0" applyAlignment="0" applyProtection="0"/>
    <xf numFmtId="0" fontId="58" fillId="0" borderId="10" applyNumberFormat="0" applyFill="0" applyAlignment="0" applyProtection="0"/>
    <xf numFmtId="0" fontId="54" fillId="0" borderId="0" applyNumberFormat="0" applyFill="0" applyBorder="0" applyAlignment="0" applyProtection="0"/>
  </cellStyleXfs>
  <cellXfs count="433">
    <xf numFmtId="0" fontId="0" fillId="0" borderId="0" xfId="0" applyNumberFormat="1" applyAlignment="1">
      <alignment/>
    </xf>
    <xf numFmtId="0" fontId="5" fillId="0" borderId="0" xfId="46" applyNumberFormat="1" applyFont="1">
      <alignment/>
      <protection/>
    </xf>
    <xf numFmtId="0" fontId="4" fillId="0" borderId="0" xfId="46" applyNumberFormat="1" applyFont="1">
      <alignment/>
      <protection/>
    </xf>
    <xf numFmtId="0" fontId="4" fillId="0" borderId="0" xfId="46" applyNumberFormat="1" applyFont="1" applyBorder="1">
      <alignment/>
      <protection/>
    </xf>
    <xf numFmtId="0" fontId="11" fillId="0" borderId="0" xfId="46" applyNumberFormat="1" applyFont="1">
      <alignment/>
      <protection/>
    </xf>
    <xf numFmtId="0" fontId="4" fillId="0" borderId="0" xfId="46" applyNumberFormat="1" applyFont="1" applyFill="1" applyBorder="1">
      <alignment/>
      <protection/>
    </xf>
    <xf numFmtId="0" fontId="4" fillId="0" borderId="0" xfId="46" applyNumberFormat="1" applyFont="1" applyFill="1">
      <alignment/>
      <protection/>
    </xf>
    <xf numFmtId="0" fontId="4" fillId="0" borderId="0" xfId="46" applyNumberFormat="1" applyFont="1" applyBorder="1" applyAlignment="1">
      <alignment horizontal="centerContinuous"/>
      <protection/>
    </xf>
    <xf numFmtId="0" fontId="4" fillId="0" borderId="11" xfId="46" applyNumberFormat="1" applyFont="1" applyBorder="1">
      <alignment/>
      <protection/>
    </xf>
    <xf numFmtId="0" fontId="4" fillId="0" borderId="12" xfId="46" applyNumberFormat="1" applyFont="1" applyBorder="1">
      <alignment/>
      <protection/>
    </xf>
    <xf numFmtId="0" fontId="4" fillId="0" borderId="12" xfId="46" applyNumberFormat="1" applyFont="1" applyFill="1" applyBorder="1">
      <alignment/>
      <protection/>
    </xf>
    <xf numFmtId="0" fontId="4" fillId="0" borderId="13" xfId="46" applyNumberFormat="1" applyFont="1" applyBorder="1">
      <alignment/>
      <protection/>
    </xf>
    <xf numFmtId="0" fontId="4" fillId="0" borderId="12" xfId="46" applyNumberFormat="1" applyFont="1" applyBorder="1" applyAlignment="1">
      <alignment horizontal="centerContinuous"/>
      <protection/>
    </xf>
    <xf numFmtId="0" fontId="4" fillId="0" borderId="14" xfId="46" applyNumberFormat="1" applyFont="1" applyBorder="1" applyAlignment="1">
      <alignment horizontal="centerContinuous"/>
      <protection/>
    </xf>
    <xf numFmtId="0" fontId="4" fillId="0" borderId="12" xfId="46" applyNumberFormat="1" applyFont="1" applyFill="1" applyBorder="1" applyAlignment="1">
      <alignment horizontal="centerContinuous"/>
      <protection/>
    </xf>
    <xf numFmtId="15" fontId="4" fillId="0" borderId="12" xfId="46" applyNumberFormat="1" applyFont="1" applyFill="1" applyBorder="1" applyAlignment="1">
      <alignment horizontal="centerContinuous"/>
      <protection/>
    </xf>
    <xf numFmtId="0" fontId="4" fillId="0" borderId="14" xfId="46" applyNumberFormat="1" applyFont="1" applyFill="1" applyBorder="1" applyAlignment="1">
      <alignment horizontal="centerContinuous"/>
      <protection/>
    </xf>
    <xf numFmtId="15" fontId="4" fillId="7" borderId="12" xfId="46" applyNumberFormat="1" applyFont="1" applyFill="1" applyBorder="1" applyAlignment="1">
      <alignment horizontal="centerContinuous"/>
      <protection/>
    </xf>
    <xf numFmtId="0" fontId="4" fillId="7" borderId="14" xfId="46" applyNumberFormat="1" applyFont="1" applyFill="1" applyBorder="1" applyAlignment="1">
      <alignment horizontal="centerContinuous"/>
      <protection/>
    </xf>
    <xf numFmtId="0" fontId="4" fillId="0" borderId="14" xfId="46" applyNumberFormat="1" applyFont="1" applyFill="1" applyBorder="1" applyAlignment="1">
      <alignment horizontal="center"/>
      <protection/>
    </xf>
    <xf numFmtId="0" fontId="4" fillId="7" borderId="14" xfId="46" applyNumberFormat="1" applyFont="1" applyFill="1" applyBorder="1" applyAlignment="1">
      <alignment horizontal="center"/>
      <protection/>
    </xf>
    <xf numFmtId="0" fontId="4" fillId="0" borderId="13" xfId="46" applyNumberFormat="1" applyFont="1" applyBorder="1" applyAlignment="1">
      <alignment horizontal="center"/>
      <protection/>
    </xf>
    <xf numFmtId="0" fontId="4" fillId="0" borderId="11" xfId="46" applyNumberFormat="1" applyFont="1" applyBorder="1" applyAlignment="1">
      <alignment horizontal="center"/>
      <protection/>
    </xf>
    <xf numFmtId="0" fontId="4" fillId="0" borderId="11" xfId="46" applyNumberFormat="1" applyFont="1" applyFill="1" applyBorder="1" applyAlignment="1">
      <alignment horizontal="center"/>
      <protection/>
    </xf>
    <xf numFmtId="0" fontId="4" fillId="7" borderId="11" xfId="46" applyNumberFormat="1" applyFont="1" applyFill="1" applyBorder="1" applyAlignment="1">
      <alignment horizontal="center"/>
      <protection/>
    </xf>
    <xf numFmtId="0" fontId="4" fillId="0" borderId="15" xfId="46" applyNumberFormat="1" applyFont="1" applyBorder="1" applyAlignment="1">
      <alignment horizontal="center"/>
      <protection/>
    </xf>
    <xf numFmtId="0" fontId="4" fillId="0" borderId="14" xfId="46" applyNumberFormat="1" applyFont="1" applyBorder="1" applyAlignment="1">
      <alignment horizontal="center"/>
      <protection/>
    </xf>
    <xf numFmtId="188" fontId="4" fillId="0" borderId="11" xfId="46" applyNumberFormat="1" applyFont="1" applyFill="1" applyBorder="1">
      <alignment/>
      <protection/>
    </xf>
    <xf numFmtId="188" fontId="4" fillId="7" borderId="11" xfId="46" applyNumberFormat="1" applyFont="1" applyFill="1" applyBorder="1">
      <alignment/>
      <protection/>
    </xf>
    <xf numFmtId="188" fontId="4" fillId="0" borderId="11" xfId="46" applyNumberFormat="1" applyFont="1" applyBorder="1">
      <alignment/>
      <protection/>
    </xf>
    <xf numFmtId="0" fontId="4" fillId="0" borderId="13" xfId="46" applyNumberFormat="1" applyFont="1" applyFill="1" applyBorder="1">
      <alignment/>
      <protection/>
    </xf>
    <xf numFmtId="199" fontId="4" fillId="0" borderId="11" xfId="46" applyNumberFormat="1" applyFont="1" applyFill="1" applyBorder="1">
      <alignment/>
      <protection/>
    </xf>
    <xf numFmtId="0" fontId="4" fillId="0" borderId="15" xfId="46" applyNumberFormat="1" applyFont="1" applyBorder="1">
      <alignment/>
      <protection/>
    </xf>
    <xf numFmtId="43" fontId="4" fillId="0" borderId="14" xfId="46" applyNumberFormat="1" applyFont="1" applyBorder="1">
      <alignment/>
      <protection/>
    </xf>
    <xf numFmtId="188" fontId="4" fillId="0" borderId="14" xfId="46" applyNumberFormat="1" applyFont="1" applyBorder="1">
      <alignment/>
      <protection/>
    </xf>
    <xf numFmtId="188" fontId="4" fillId="7" borderId="14" xfId="46" applyNumberFormat="1" applyFont="1" applyFill="1" applyBorder="1">
      <alignment/>
      <protection/>
    </xf>
    <xf numFmtId="188" fontId="4" fillId="0" borderId="14" xfId="46" applyNumberFormat="1" applyFont="1" applyFill="1" applyBorder="1">
      <alignment/>
      <protection/>
    </xf>
    <xf numFmtId="199" fontId="4" fillId="0" borderId="11" xfId="46" applyNumberFormat="1" applyFont="1" applyBorder="1">
      <alignment/>
      <protection/>
    </xf>
    <xf numFmtId="199" fontId="4" fillId="0" borderId="14" xfId="46" applyNumberFormat="1" applyFont="1" applyBorder="1">
      <alignment/>
      <protection/>
    </xf>
    <xf numFmtId="200" fontId="4" fillId="0" borderId="14" xfId="46" applyNumberFormat="1" applyFont="1" applyFill="1" applyBorder="1">
      <alignment/>
      <protection/>
    </xf>
    <xf numFmtId="200" fontId="4" fillId="7" borderId="14" xfId="46" applyNumberFormat="1" applyFont="1" applyFill="1" applyBorder="1">
      <alignment/>
      <protection/>
    </xf>
    <xf numFmtId="199" fontId="4" fillId="7" borderId="14" xfId="46" applyNumberFormat="1" applyFont="1" applyFill="1" applyBorder="1">
      <alignment/>
      <protection/>
    </xf>
    <xf numFmtId="0" fontId="5" fillId="0" borderId="13" xfId="46" applyNumberFormat="1" applyFont="1" applyBorder="1" applyAlignment="1">
      <alignment horizontal="left"/>
      <protection/>
    </xf>
    <xf numFmtId="0" fontId="14" fillId="0" borderId="0" xfId="46" applyNumberFormat="1" applyFont="1">
      <alignment/>
      <protection/>
    </xf>
    <xf numFmtId="0" fontId="14" fillId="0" borderId="0" xfId="46" applyNumberFormat="1" applyFont="1" applyAlignment="1">
      <alignment horizontal="center"/>
      <protection/>
    </xf>
    <xf numFmtId="0" fontId="14" fillId="0" borderId="0" xfId="46" applyNumberFormat="1" applyFont="1" applyFill="1" applyAlignment="1">
      <alignment horizontal="center"/>
      <protection/>
    </xf>
    <xf numFmtId="0" fontId="14" fillId="0" borderId="0" xfId="46" applyNumberFormat="1" applyFont="1" applyBorder="1" applyAlignment="1">
      <alignment horizontal="right"/>
      <protection/>
    </xf>
    <xf numFmtId="0" fontId="13" fillId="0" borderId="0" xfId="46" applyNumberFormat="1" applyFont="1" applyBorder="1" applyAlignment="1">
      <alignment horizontal="centerContinuous" vertical="center"/>
      <protection/>
    </xf>
    <xf numFmtId="0" fontId="4" fillId="0" borderId="0" xfId="46" applyNumberFormat="1" applyFont="1" applyFill="1" applyBorder="1" applyAlignment="1">
      <alignment horizontal="centerContinuous"/>
      <protection/>
    </xf>
    <xf numFmtId="0" fontId="15" fillId="0" borderId="0" xfId="46" applyNumberFormat="1" applyFont="1" applyAlignment="1">
      <alignment horizontal="center"/>
      <protection/>
    </xf>
    <xf numFmtId="0" fontId="11" fillId="0" borderId="13" xfId="46" applyNumberFormat="1" applyFont="1" applyBorder="1" applyAlignment="1">
      <alignment wrapText="1"/>
      <protection/>
    </xf>
    <xf numFmtId="202" fontId="4" fillId="0" borderId="11" xfId="46" applyNumberFormat="1" applyFont="1" applyFill="1" applyBorder="1" applyAlignment="1">
      <alignment/>
      <protection/>
    </xf>
    <xf numFmtId="202" fontId="4" fillId="0" borderId="11" xfId="46" applyNumberFormat="1" applyFont="1" applyBorder="1">
      <alignment/>
      <protection/>
    </xf>
    <xf numFmtId="202" fontId="4" fillId="0" borderId="11" xfId="46" applyNumberFormat="1" applyFont="1" applyFill="1" applyBorder="1">
      <alignment/>
      <protection/>
    </xf>
    <xf numFmtId="202" fontId="4" fillId="7" borderId="11" xfId="46" applyNumberFormat="1" applyFont="1" applyFill="1" applyBorder="1" applyAlignment="1">
      <alignment/>
      <protection/>
    </xf>
    <xf numFmtId="202" fontId="4" fillId="7" borderId="11" xfId="46" applyNumberFormat="1" applyFont="1" applyFill="1" applyBorder="1">
      <alignment/>
      <protection/>
    </xf>
    <xf numFmtId="202" fontId="4" fillId="0" borderId="11" xfId="46" applyNumberFormat="1" applyFont="1" applyBorder="1" applyAlignment="1">
      <alignment/>
      <protection/>
    </xf>
    <xf numFmtId="202" fontId="4" fillId="0" borderId="16" xfId="46" applyNumberFormat="1" applyFont="1" applyFill="1" applyBorder="1">
      <alignment/>
      <protection/>
    </xf>
    <xf numFmtId="202" fontId="4" fillId="0" borderId="16" xfId="42" applyNumberFormat="1" applyFont="1" applyFill="1" applyBorder="1" applyAlignment="1">
      <alignment/>
    </xf>
    <xf numFmtId="202" fontId="4" fillId="7" borderId="16" xfId="46" applyNumberFormat="1" applyFont="1" applyFill="1" applyBorder="1">
      <alignment/>
      <protection/>
    </xf>
    <xf numFmtId="199" fontId="4" fillId="0" borderId="14" xfId="46" applyNumberFormat="1" applyFont="1" applyFill="1" applyBorder="1">
      <alignment/>
      <protection/>
    </xf>
    <xf numFmtId="0" fontId="4" fillId="7" borderId="11" xfId="46" applyNumberFormat="1" applyFont="1" applyFill="1" applyBorder="1">
      <alignment/>
      <protection/>
    </xf>
    <xf numFmtId="202" fontId="11" fillId="7" borderId="11" xfId="46" applyNumberFormat="1" applyFont="1" applyFill="1" applyBorder="1" applyAlignment="1">
      <alignment/>
      <protection/>
    </xf>
    <xf numFmtId="43" fontId="4" fillId="7" borderId="14" xfId="46" applyNumberFormat="1" applyFont="1" applyFill="1" applyBorder="1">
      <alignment/>
      <protection/>
    </xf>
    <xf numFmtId="202" fontId="4" fillId="7" borderId="13" xfId="46" applyNumberFormat="1" applyFont="1" applyFill="1" applyBorder="1" applyAlignment="1">
      <alignment/>
      <protection/>
    </xf>
    <xf numFmtId="192" fontId="4" fillId="7" borderId="11" xfId="42" applyNumberFormat="1" applyFont="1" applyFill="1" applyBorder="1" applyAlignment="1">
      <alignment/>
    </xf>
    <xf numFmtId="192" fontId="11" fillId="7" borderId="11" xfId="42" applyNumberFormat="1" applyFont="1" applyFill="1" applyBorder="1" applyAlignment="1">
      <alignment/>
    </xf>
    <xf numFmtId="192" fontId="4" fillId="7" borderId="11" xfId="46" applyNumberFormat="1" applyFont="1" applyFill="1" applyBorder="1" applyAlignment="1">
      <alignment/>
      <protection/>
    </xf>
    <xf numFmtId="192" fontId="4" fillId="7" borderId="11" xfId="46" applyNumberFormat="1" applyFont="1" applyFill="1" applyBorder="1">
      <alignment/>
      <protection/>
    </xf>
    <xf numFmtId="192" fontId="4" fillId="7" borderId="17" xfId="42" applyNumberFormat="1" applyFont="1" applyFill="1" applyBorder="1" applyAlignment="1">
      <alignment/>
    </xf>
    <xf numFmtId="192" fontId="4" fillId="0" borderId="11" xfId="42" applyNumberFormat="1" applyFont="1" applyFill="1" applyBorder="1" applyAlignment="1">
      <alignment/>
    </xf>
    <xf numFmtId="192" fontId="11" fillId="0" borderId="11" xfId="42" applyNumberFormat="1" applyFont="1" applyFill="1" applyBorder="1" applyAlignment="1">
      <alignment/>
    </xf>
    <xf numFmtId="192" fontId="4" fillId="0" borderId="11" xfId="46" applyNumberFormat="1" applyFont="1" applyFill="1" applyBorder="1" applyAlignment="1">
      <alignment/>
      <protection/>
    </xf>
    <xf numFmtId="192" fontId="4" fillId="0" borderId="11" xfId="46" applyNumberFormat="1" applyFont="1" applyBorder="1">
      <alignment/>
      <protection/>
    </xf>
    <xf numFmtId="192" fontId="4" fillId="0" borderId="16" xfId="42" applyNumberFormat="1" applyFont="1" applyFill="1" applyBorder="1" applyAlignment="1">
      <alignment/>
    </xf>
    <xf numFmtId="192" fontId="11" fillId="7" borderId="11" xfId="46" applyNumberFormat="1" applyFont="1" applyFill="1" applyBorder="1" applyAlignment="1">
      <alignment/>
      <protection/>
    </xf>
    <xf numFmtId="192" fontId="4" fillId="7" borderId="16" xfId="46" applyNumberFormat="1" applyFont="1" applyFill="1" applyBorder="1">
      <alignment/>
      <protection/>
    </xf>
    <xf numFmtId="192" fontId="4" fillId="0" borderId="11" xfId="46" applyNumberFormat="1" applyFont="1" applyBorder="1" applyAlignment="1">
      <alignment/>
      <protection/>
    </xf>
    <xf numFmtId="192" fontId="11" fillId="0" borderId="11" xfId="46" applyNumberFormat="1" applyFont="1" applyBorder="1" applyAlignment="1">
      <alignment/>
      <protection/>
    </xf>
    <xf numFmtId="192" fontId="4" fillId="0" borderId="16" xfId="46" applyNumberFormat="1" applyFont="1" applyFill="1" applyBorder="1">
      <alignment/>
      <protection/>
    </xf>
    <xf numFmtId="192" fontId="4" fillId="0" borderId="14" xfId="46" applyNumberFormat="1" applyFont="1" applyBorder="1">
      <alignment/>
      <protection/>
    </xf>
    <xf numFmtId="192" fontId="11" fillId="0" borderId="11" xfId="46" applyNumberFormat="1" applyFont="1" applyFill="1" applyBorder="1" applyAlignment="1">
      <alignment/>
      <protection/>
    </xf>
    <xf numFmtId="192" fontId="4" fillId="0" borderId="11" xfId="46" applyNumberFormat="1" applyFont="1" applyFill="1" applyBorder="1">
      <alignment/>
      <protection/>
    </xf>
    <xf numFmtId="192" fontId="4" fillId="0" borderId="16" xfId="46" applyNumberFormat="1" applyFont="1" applyBorder="1">
      <alignment/>
      <protection/>
    </xf>
    <xf numFmtId="0" fontId="16" fillId="0" borderId="0" xfId="46" applyNumberFormat="1" applyFont="1">
      <alignment/>
      <protection/>
    </xf>
    <xf numFmtId="0" fontId="5" fillId="0" borderId="13" xfId="46" applyNumberFormat="1" applyFont="1" applyBorder="1">
      <alignment/>
      <protection/>
    </xf>
    <xf numFmtId="0" fontId="5" fillId="0" borderId="12" xfId="46" applyNumberFormat="1" applyFont="1" applyBorder="1" applyAlignment="1">
      <alignment horizontal="centerContinuous"/>
      <protection/>
    </xf>
    <xf numFmtId="0" fontId="5" fillId="0" borderId="14" xfId="46" applyNumberFormat="1" applyFont="1" applyBorder="1" applyAlignment="1">
      <alignment horizontal="centerContinuous"/>
      <protection/>
    </xf>
    <xf numFmtId="0" fontId="5" fillId="0" borderId="12" xfId="46" applyNumberFormat="1" applyFont="1" applyFill="1" applyBorder="1" applyAlignment="1">
      <alignment horizontal="centerContinuous"/>
      <protection/>
    </xf>
    <xf numFmtId="192" fontId="4" fillId="0" borderId="0" xfId="46" applyNumberFormat="1" applyFont="1">
      <alignment/>
      <protection/>
    </xf>
    <xf numFmtId="0" fontId="18" fillId="0" borderId="12" xfId="46" applyNumberFormat="1" applyFont="1" applyBorder="1" applyAlignment="1">
      <alignment horizontal="centerContinuous"/>
      <protection/>
    </xf>
    <xf numFmtId="202" fontId="11" fillId="7" borderId="11" xfId="46" applyNumberFormat="1" applyFont="1" applyFill="1" applyBorder="1" applyAlignment="1">
      <alignment horizontal="right"/>
      <protection/>
    </xf>
    <xf numFmtId="202" fontId="12" fillId="0" borderId="13" xfId="46" applyNumberFormat="1" applyFont="1" applyFill="1" applyBorder="1" applyAlignment="1">
      <alignment horizontal="right"/>
      <protection/>
    </xf>
    <xf numFmtId="202" fontId="4" fillId="0" borderId="11" xfId="46" applyNumberFormat="1" applyFont="1" applyFill="1" applyBorder="1" applyAlignment="1">
      <alignment horizontal="right"/>
      <protection/>
    </xf>
    <xf numFmtId="202" fontId="4" fillId="0" borderId="16" xfId="42" applyNumberFormat="1" applyFont="1" applyFill="1" applyBorder="1" applyAlignment="1">
      <alignment horizontal="right"/>
    </xf>
    <xf numFmtId="202" fontId="4" fillId="7" borderId="11" xfId="46" applyNumberFormat="1" applyFont="1" applyFill="1" applyBorder="1" applyAlignment="1">
      <alignment horizontal="right"/>
      <protection/>
    </xf>
    <xf numFmtId="202" fontId="4" fillId="0" borderId="11" xfId="46" applyNumberFormat="1" applyFont="1" applyBorder="1" applyAlignment="1">
      <alignment horizontal="right"/>
      <protection/>
    </xf>
    <xf numFmtId="38" fontId="12" fillId="0" borderId="0" xfId="46" applyFont="1">
      <alignment/>
      <protection/>
    </xf>
    <xf numFmtId="195" fontId="17" fillId="0" borderId="0" xfId="42" applyNumberFormat="1" applyFont="1" applyBorder="1" applyAlignment="1">
      <alignment horizontal="right"/>
    </xf>
    <xf numFmtId="38" fontId="17" fillId="0" borderId="0" xfId="46" applyFont="1" applyBorder="1">
      <alignment/>
      <protection/>
    </xf>
    <xf numFmtId="41" fontId="17" fillId="0" borderId="0" xfId="46" applyNumberFormat="1" applyFont="1" applyBorder="1">
      <alignment/>
      <protection/>
    </xf>
    <xf numFmtId="41" fontId="12" fillId="0" borderId="0" xfId="46" applyNumberFormat="1" applyFont="1">
      <alignment/>
      <protection/>
    </xf>
    <xf numFmtId="37" fontId="17" fillId="0" borderId="0" xfId="46" applyNumberFormat="1" applyFont="1">
      <alignment/>
      <protection/>
    </xf>
    <xf numFmtId="37" fontId="12" fillId="0" borderId="0" xfId="46" applyNumberFormat="1" applyFont="1">
      <alignment/>
      <protection/>
    </xf>
    <xf numFmtId="43" fontId="17" fillId="0" borderId="0" xfId="42" applyFont="1" applyAlignment="1">
      <alignment/>
    </xf>
    <xf numFmtId="212" fontId="17" fillId="0" borderId="0" xfId="46" applyNumberFormat="1" applyFont="1" applyBorder="1" applyAlignment="1" quotePrefix="1">
      <alignment horizontal="right"/>
      <protection/>
    </xf>
    <xf numFmtId="195" fontId="12" fillId="0" borderId="0" xfId="46" applyNumberFormat="1" applyFont="1">
      <alignment/>
      <protection/>
    </xf>
    <xf numFmtId="37" fontId="17" fillId="0" borderId="0" xfId="46" applyNumberFormat="1" applyFont="1" applyBorder="1">
      <alignment/>
      <protection/>
    </xf>
    <xf numFmtId="38" fontId="21" fillId="0" borderId="0" xfId="46" applyFont="1">
      <alignment/>
      <protection/>
    </xf>
    <xf numFmtId="38" fontId="21" fillId="0" borderId="0" xfId="46" applyFont="1" applyAlignment="1">
      <alignment/>
      <protection/>
    </xf>
    <xf numFmtId="38" fontId="17" fillId="0" borderId="0" xfId="46" applyFont="1" applyAlignment="1">
      <alignment horizontal="center"/>
      <protection/>
    </xf>
    <xf numFmtId="38" fontId="19" fillId="0" borderId="0" xfId="46" applyFont="1" applyAlignment="1">
      <alignment horizontal="center"/>
      <protection/>
    </xf>
    <xf numFmtId="38" fontId="21" fillId="0" borderId="0" xfId="46" applyFont="1" applyAlignment="1">
      <alignment horizontal="center"/>
      <protection/>
    </xf>
    <xf numFmtId="38" fontId="19" fillId="0" borderId="0" xfId="46" applyFont="1">
      <alignment/>
      <protection/>
    </xf>
    <xf numFmtId="38" fontId="22" fillId="0" borderId="0" xfId="46" applyFont="1">
      <alignment/>
      <protection/>
    </xf>
    <xf numFmtId="38" fontId="17" fillId="0" borderId="0" xfId="46" applyFont="1">
      <alignment/>
      <protection/>
    </xf>
    <xf numFmtId="38" fontId="22" fillId="0" borderId="0" xfId="46" applyFont="1" applyAlignment="1">
      <alignment horizontal="right"/>
      <protection/>
    </xf>
    <xf numFmtId="38" fontId="12" fillId="0" borderId="0" xfId="46" applyFont="1">
      <alignment/>
      <protection/>
    </xf>
    <xf numFmtId="38" fontId="23" fillId="0" borderId="0" xfId="46" applyFont="1">
      <alignment/>
      <protection/>
    </xf>
    <xf numFmtId="38" fontId="17" fillId="0" borderId="0" xfId="46" applyFont="1" applyAlignment="1">
      <alignment horizontal="right"/>
      <protection/>
    </xf>
    <xf numFmtId="14" fontId="17" fillId="0" borderId="0" xfId="46" applyNumberFormat="1" applyFont="1" applyBorder="1" applyAlignment="1" quotePrefix="1">
      <alignment horizontal="right"/>
      <protection/>
    </xf>
    <xf numFmtId="38" fontId="17" fillId="0" borderId="0" xfId="46" applyFont="1" applyBorder="1" applyAlignment="1" quotePrefix="1">
      <alignment horizontal="right"/>
      <protection/>
    </xf>
    <xf numFmtId="38" fontId="12" fillId="0" borderId="0" xfId="46" applyFont="1" applyAlignment="1">
      <alignment horizontal="right"/>
      <protection/>
    </xf>
    <xf numFmtId="38" fontId="12" fillId="0" borderId="0" xfId="46" applyFont="1" applyBorder="1" applyAlignment="1">
      <alignment horizontal="right"/>
      <protection/>
    </xf>
    <xf numFmtId="38" fontId="12" fillId="0" borderId="0" xfId="46" applyFont="1" applyAlignment="1">
      <alignment horizontal="center"/>
      <protection/>
    </xf>
    <xf numFmtId="38" fontId="24" fillId="0" borderId="0" xfId="46" applyFont="1">
      <alignment/>
      <protection/>
    </xf>
    <xf numFmtId="38" fontId="12" fillId="0" borderId="0" xfId="46" applyFont="1" applyBorder="1" applyAlignment="1">
      <alignment horizontal="center"/>
      <protection/>
    </xf>
    <xf numFmtId="41" fontId="12" fillId="0" borderId="0" xfId="46" applyNumberFormat="1" applyFont="1" applyBorder="1">
      <alignment/>
      <protection/>
    </xf>
    <xf numFmtId="41" fontId="12" fillId="0" borderId="0" xfId="46" applyNumberFormat="1" applyFont="1">
      <alignment/>
      <protection/>
    </xf>
    <xf numFmtId="37" fontId="12" fillId="0" borderId="0" xfId="46" applyNumberFormat="1" applyFont="1" applyBorder="1">
      <alignment/>
      <protection/>
    </xf>
    <xf numFmtId="38" fontId="12" fillId="0" borderId="0" xfId="46" applyFont="1" quotePrefix="1">
      <alignment/>
      <protection/>
    </xf>
    <xf numFmtId="38" fontId="12" fillId="0" borderId="0" xfId="46" applyFont="1" quotePrefix="1">
      <alignment/>
      <protection/>
    </xf>
    <xf numFmtId="38" fontId="12" fillId="0" borderId="0" xfId="46" applyFont="1" applyBorder="1">
      <alignment/>
      <protection/>
    </xf>
    <xf numFmtId="212" fontId="12" fillId="0" borderId="0" xfId="46" applyNumberFormat="1" applyFont="1" applyBorder="1" applyAlignment="1">
      <alignment horizontal="right"/>
      <protection/>
    </xf>
    <xf numFmtId="212" fontId="12" fillId="0" borderId="0" xfId="46" applyNumberFormat="1" applyFont="1" applyBorder="1" applyAlignment="1" quotePrefix="1">
      <alignment horizontal="right"/>
      <protection/>
    </xf>
    <xf numFmtId="38" fontId="24" fillId="0" borderId="0" xfId="46" applyFont="1" applyAlignment="1">
      <alignment vertical="justify"/>
      <protection/>
    </xf>
    <xf numFmtId="3" fontId="12" fillId="0" borderId="0" xfId="46" applyNumberFormat="1" applyFont="1">
      <alignment/>
      <protection/>
    </xf>
    <xf numFmtId="3" fontId="21" fillId="0" borderId="0" xfId="46" applyNumberFormat="1" applyFont="1">
      <alignment/>
      <protection/>
    </xf>
    <xf numFmtId="38" fontId="20" fillId="0" borderId="0" xfId="46" applyFont="1" applyAlignment="1">
      <alignment horizontal="left"/>
      <protection/>
    </xf>
    <xf numFmtId="38" fontId="19" fillId="0" borderId="0" xfId="46" applyFont="1" applyAlignment="1">
      <alignment/>
      <protection/>
    </xf>
    <xf numFmtId="38" fontId="25" fillId="0" borderId="0" xfId="46" applyFont="1">
      <alignment/>
      <protection/>
    </xf>
    <xf numFmtId="38" fontId="26" fillId="0" borderId="0" xfId="46" applyFont="1">
      <alignment/>
      <protection/>
    </xf>
    <xf numFmtId="38" fontId="27" fillId="0" borderId="0" xfId="46" applyFont="1">
      <alignment/>
      <protection/>
    </xf>
    <xf numFmtId="38" fontId="12" fillId="0" borderId="0" xfId="46" applyFont="1" applyAlignment="1">
      <alignment horizontal="center"/>
      <protection/>
    </xf>
    <xf numFmtId="38" fontId="24" fillId="0" borderId="0" xfId="46" applyFont="1" applyAlignment="1">
      <alignment horizontal="center"/>
      <protection/>
    </xf>
    <xf numFmtId="195" fontId="17" fillId="0" borderId="0" xfId="42" applyNumberFormat="1" applyFont="1" applyAlignment="1">
      <alignment/>
    </xf>
    <xf numFmtId="195" fontId="12" fillId="0" borderId="0" xfId="42" applyNumberFormat="1" applyFont="1" applyFill="1" applyAlignment="1">
      <alignment/>
    </xf>
    <xf numFmtId="195" fontId="12" fillId="0" borderId="0" xfId="42" applyNumberFormat="1" applyFont="1" applyAlignment="1">
      <alignment/>
    </xf>
    <xf numFmtId="195" fontId="17" fillId="0" borderId="0" xfId="42" applyNumberFormat="1" applyFont="1" applyBorder="1" applyAlignment="1">
      <alignment/>
    </xf>
    <xf numFmtId="38" fontId="24" fillId="0" borderId="0" xfId="46" applyFont="1" applyAlignment="1" quotePrefix="1">
      <alignment vertical="justify"/>
      <protection/>
    </xf>
    <xf numFmtId="38" fontId="12" fillId="0" borderId="0" xfId="46" applyFont="1" applyBorder="1">
      <alignment/>
      <protection/>
    </xf>
    <xf numFmtId="41" fontId="12" fillId="0" borderId="0" xfId="46" applyNumberFormat="1" applyFont="1" applyFill="1">
      <alignment/>
      <protection/>
    </xf>
    <xf numFmtId="41" fontId="12" fillId="0" borderId="0" xfId="46" applyNumberFormat="1" applyFont="1" applyFill="1" applyBorder="1">
      <alignment/>
      <protection/>
    </xf>
    <xf numFmtId="41" fontId="12" fillId="0" borderId="0" xfId="42" applyNumberFormat="1" applyFont="1" applyFill="1" applyBorder="1" applyAlignment="1">
      <alignment/>
    </xf>
    <xf numFmtId="41" fontId="12" fillId="0" borderId="0" xfId="42" applyNumberFormat="1" applyFont="1" applyFill="1" applyAlignment="1">
      <alignment/>
    </xf>
    <xf numFmtId="41" fontId="12" fillId="0" borderId="0" xfId="42" applyNumberFormat="1" applyFont="1" applyBorder="1" applyAlignment="1">
      <alignment/>
    </xf>
    <xf numFmtId="38" fontId="24" fillId="0" borderId="0" xfId="46" applyFont="1" applyBorder="1" applyAlignment="1">
      <alignment vertical="justify"/>
      <protection/>
    </xf>
    <xf numFmtId="37" fontId="12" fillId="0" borderId="0" xfId="42" applyNumberFormat="1" applyFont="1" applyBorder="1" applyAlignment="1">
      <alignment/>
    </xf>
    <xf numFmtId="38" fontId="19" fillId="0" borderId="0" xfId="46" applyFont="1" applyBorder="1">
      <alignment/>
      <protection/>
    </xf>
    <xf numFmtId="37" fontId="19" fillId="0" borderId="0" xfId="42" applyNumberFormat="1" applyFont="1" applyBorder="1" applyAlignment="1">
      <alignment/>
    </xf>
    <xf numFmtId="37" fontId="19" fillId="0" borderId="0" xfId="46" applyNumberFormat="1" applyFont="1">
      <alignment/>
      <protection/>
    </xf>
    <xf numFmtId="41" fontId="19" fillId="0" borderId="0" xfId="46" applyNumberFormat="1" applyFont="1">
      <alignment/>
      <protection/>
    </xf>
    <xf numFmtId="38" fontId="28" fillId="0" borderId="0" xfId="46" applyFont="1" applyBorder="1">
      <alignment/>
      <protection/>
    </xf>
    <xf numFmtId="38" fontId="19" fillId="0" borderId="0" xfId="46" applyFont="1" applyBorder="1" applyAlignment="1">
      <alignment vertical="center"/>
      <protection/>
    </xf>
    <xf numFmtId="195" fontId="19" fillId="0" borderId="0" xfId="42" applyNumberFormat="1" applyFont="1" applyBorder="1" applyAlignment="1">
      <alignment vertical="center"/>
    </xf>
    <xf numFmtId="195" fontId="19" fillId="0" borderId="0" xfId="42" applyNumberFormat="1" applyFont="1" applyBorder="1" applyAlignment="1">
      <alignment/>
    </xf>
    <xf numFmtId="205" fontId="19" fillId="0" borderId="0" xfId="42" applyNumberFormat="1" applyFont="1" applyBorder="1" applyAlignment="1">
      <alignment vertical="center"/>
    </xf>
    <xf numFmtId="195" fontId="12" fillId="0" borderId="0" xfId="46" applyNumberFormat="1" applyFont="1">
      <alignment/>
      <protection/>
    </xf>
    <xf numFmtId="195" fontId="12" fillId="0" borderId="0" xfId="46" applyNumberFormat="1" applyFont="1" applyBorder="1">
      <alignment/>
      <protection/>
    </xf>
    <xf numFmtId="38" fontId="23" fillId="0" borderId="0" xfId="46" applyFont="1" applyAlignment="1">
      <alignment vertical="justify"/>
      <protection/>
    </xf>
    <xf numFmtId="38" fontId="22" fillId="0" borderId="0" xfId="46" applyFont="1" applyAlignment="1">
      <alignment vertical="center"/>
      <protection/>
    </xf>
    <xf numFmtId="195" fontId="22" fillId="0" borderId="0" xfId="42" applyNumberFormat="1" applyFont="1" applyBorder="1" applyAlignment="1">
      <alignment vertical="center"/>
    </xf>
    <xf numFmtId="195" fontId="19" fillId="0" borderId="0" xfId="46" applyNumberFormat="1" applyFont="1">
      <alignment/>
      <protection/>
    </xf>
    <xf numFmtId="195" fontId="21" fillId="0" borderId="0" xfId="46" applyNumberFormat="1" applyFont="1">
      <alignment/>
      <protection/>
    </xf>
    <xf numFmtId="195" fontId="22" fillId="0" borderId="0" xfId="46" applyNumberFormat="1" applyFont="1" applyBorder="1">
      <alignment/>
      <protection/>
    </xf>
    <xf numFmtId="195" fontId="25" fillId="0" borderId="0" xfId="46" applyNumberFormat="1" applyFont="1" applyBorder="1">
      <alignment/>
      <protection/>
    </xf>
    <xf numFmtId="195" fontId="25" fillId="0" borderId="0" xfId="46" applyNumberFormat="1" applyFont="1">
      <alignment/>
      <protection/>
    </xf>
    <xf numFmtId="38" fontId="12" fillId="0" borderId="12" xfId="46" applyFont="1" applyBorder="1">
      <alignment/>
      <protection/>
    </xf>
    <xf numFmtId="38" fontId="12" fillId="0" borderId="0" xfId="46" applyFont="1" applyAlignment="1">
      <alignment horizontal="left"/>
      <protection/>
    </xf>
    <xf numFmtId="38" fontId="12" fillId="0" borderId="0" xfId="46" applyFont="1" applyAlignment="1">
      <alignment horizontal="right"/>
      <protection/>
    </xf>
    <xf numFmtId="195" fontId="12" fillId="0" borderId="0" xfId="42" applyNumberFormat="1" applyFont="1" applyBorder="1" applyAlignment="1">
      <alignment/>
    </xf>
    <xf numFmtId="38" fontId="12" fillId="0" borderId="0" xfId="46" applyFont="1" applyAlignment="1">
      <alignment/>
      <protection/>
    </xf>
    <xf numFmtId="38" fontId="17" fillId="0" borderId="0" xfId="46" applyFont="1" applyAlignment="1">
      <alignment/>
      <protection/>
    </xf>
    <xf numFmtId="38" fontId="12" fillId="0" borderId="0" xfId="46" applyFont="1" applyFill="1">
      <alignment/>
      <protection/>
    </xf>
    <xf numFmtId="38" fontId="17" fillId="0" borderId="0" xfId="46" applyFont="1" applyAlignment="1" quotePrefix="1">
      <alignment/>
      <protection/>
    </xf>
    <xf numFmtId="38" fontId="12" fillId="0" borderId="0" xfId="46" applyFont="1" applyBorder="1" applyAlignment="1">
      <alignment/>
      <protection/>
    </xf>
    <xf numFmtId="38" fontId="29" fillId="0" borderId="0" xfId="46" applyFont="1" applyAlignment="1">
      <alignment horizontal="center"/>
      <protection/>
    </xf>
    <xf numFmtId="38" fontId="30" fillId="0" borderId="0" xfId="46" applyFont="1">
      <alignment/>
      <protection/>
    </xf>
    <xf numFmtId="38" fontId="30" fillId="0" borderId="0" xfId="46" applyFont="1" applyAlignment="1">
      <alignment/>
      <protection/>
    </xf>
    <xf numFmtId="38" fontId="5" fillId="0" borderId="0" xfId="46" applyFont="1">
      <alignment/>
      <protection/>
    </xf>
    <xf numFmtId="38" fontId="16" fillId="0" borderId="0" xfId="46" applyFont="1" applyAlignment="1">
      <alignment horizontal="right"/>
      <protection/>
    </xf>
    <xf numFmtId="38" fontId="5" fillId="0" borderId="0" xfId="46" applyFont="1" applyAlignment="1">
      <alignment horizontal="right"/>
      <protection/>
    </xf>
    <xf numFmtId="14" fontId="5" fillId="0" borderId="12" xfId="46" applyNumberFormat="1" applyFont="1" applyBorder="1" applyAlignment="1">
      <alignment horizontal="right"/>
      <protection/>
    </xf>
    <xf numFmtId="38" fontId="5" fillId="0" borderId="12" xfId="46" applyFont="1" applyBorder="1" applyAlignment="1" quotePrefix="1">
      <alignment horizontal="right"/>
      <protection/>
    </xf>
    <xf numFmtId="38" fontId="4" fillId="0" borderId="0" xfId="46" applyFont="1" applyAlignment="1">
      <alignment horizontal="right"/>
      <protection/>
    </xf>
    <xf numFmtId="38" fontId="4" fillId="0" borderId="0" xfId="46" applyFont="1">
      <alignment/>
      <protection/>
    </xf>
    <xf numFmtId="41" fontId="4" fillId="0" borderId="0" xfId="46" applyNumberFormat="1" applyFont="1" applyBorder="1">
      <alignment/>
      <protection/>
    </xf>
    <xf numFmtId="41" fontId="4" fillId="0" borderId="0" xfId="46" applyNumberFormat="1" applyFont="1">
      <alignment/>
      <protection/>
    </xf>
    <xf numFmtId="37" fontId="4" fillId="0" borderId="0" xfId="46" applyNumberFormat="1" applyFont="1">
      <alignment/>
      <protection/>
    </xf>
    <xf numFmtId="37" fontId="4" fillId="0" borderId="0" xfId="46" applyNumberFormat="1" applyFont="1" applyBorder="1">
      <alignment/>
      <protection/>
    </xf>
    <xf numFmtId="14" fontId="5" fillId="0" borderId="12" xfId="46" applyNumberFormat="1" applyFont="1" applyBorder="1" applyAlignment="1" quotePrefix="1">
      <alignment horizontal="right"/>
      <protection/>
    </xf>
    <xf numFmtId="38" fontId="31" fillId="0" borderId="0" xfId="46" applyFont="1">
      <alignment/>
      <protection/>
    </xf>
    <xf numFmtId="38" fontId="32" fillId="0" borderId="0" xfId="46" applyFont="1">
      <alignment/>
      <protection/>
    </xf>
    <xf numFmtId="38" fontId="14" fillId="0" borderId="0" xfId="46" applyFont="1" applyAlignment="1">
      <alignment/>
      <protection/>
    </xf>
    <xf numFmtId="38" fontId="33" fillId="0" borderId="0" xfId="46" applyFont="1">
      <alignment/>
      <protection/>
    </xf>
    <xf numFmtId="38" fontId="34" fillId="0" borderId="0" xfId="46" applyFont="1">
      <alignment/>
      <protection/>
    </xf>
    <xf numFmtId="38" fontId="5" fillId="0" borderId="12" xfId="46" applyFont="1" applyBorder="1" applyAlignment="1">
      <alignment horizontal="right"/>
      <protection/>
    </xf>
    <xf numFmtId="38" fontId="13" fillId="0" borderId="12" xfId="46" applyFont="1" applyBorder="1" applyAlignment="1">
      <alignment horizontal="center"/>
      <protection/>
    </xf>
    <xf numFmtId="195" fontId="4" fillId="0" borderId="0" xfId="42" applyNumberFormat="1" applyFont="1" applyFill="1" applyAlignment="1">
      <alignment/>
    </xf>
    <xf numFmtId="195" fontId="4" fillId="0" borderId="0" xfId="42" applyNumberFormat="1" applyFont="1" applyAlignment="1">
      <alignment/>
    </xf>
    <xf numFmtId="195" fontId="4" fillId="0" borderId="18" xfId="42" applyNumberFormat="1" applyFont="1" applyBorder="1" applyAlignment="1">
      <alignment/>
    </xf>
    <xf numFmtId="195" fontId="4" fillId="0" borderId="18" xfId="42" applyNumberFormat="1" applyFont="1" applyBorder="1" applyAlignment="1">
      <alignment vertical="center"/>
    </xf>
    <xf numFmtId="195" fontId="4" fillId="0" borderId="19" xfId="42" applyNumberFormat="1" applyFont="1" applyBorder="1" applyAlignment="1">
      <alignment vertical="center"/>
    </xf>
    <xf numFmtId="195" fontId="4" fillId="0" borderId="0" xfId="42" applyNumberFormat="1" applyFont="1" applyBorder="1" applyAlignment="1">
      <alignment vertical="center"/>
    </xf>
    <xf numFmtId="195" fontId="4" fillId="0" borderId="12" xfId="42" applyNumberFormat="1" applyFont="1" applyBorder="1" applyAlignment="1">
      <alignment/>
    </xf>
    <xf numFmtId="195" fontId="4" fillId="0" borderId="12" xfId="42" applyNumberFormat="1" applyFont="1" applyBorder="1" applyAlignment="1">
      <alignment vertical="center"/>
    </xf>
    <xf numFmtId="195" fontId="5" fillId="0" borderId="0" xfId="42" applyNumberFormat="1" applyFont="1" applyBorder="1" applyAlignment="1">
      <alignment/>
    </xf>
    <xf numFmtId="195" fontId="4" fillId="0" borderId="19" xfId="42" applyNumberFormat="1" applyFont="1" applyBorder="1" applyAlignment="1">
      <alignment/>
    </xf>
    <xf numFmtId="195" fontId="5" fillId="0" borderId="0" xfId="46" applyNumberFormat="1" applyFont="1">
      <alignment/>
      <protection/>
    </xf>
    <xf numFmtId="195" fontId="4" fillId="0" borderId="0" xfId="46" applyNumberFormat="1" applyFont="1">
      <alignment/>
      <protection/>
    </xf>
    <xf numFmtId="195" fontId="4" fillId="0" borderId="0" xfId="46" applyNumberFormat="1" applyFont="1" applyAlignment="1">
      <alignment horizontal="right"/>
      <protection/>
    </xf>
    <xf numFmtId="195" fontId="4" fillId="0" borderId="0" xfId="46" applyNumberFormat="1" applyFont="1" applyBorder="1">
      <alignment/>
      <protection/>
    </xf>
    <xf numFmtId="195" fontId="4" fillId="0" borderId="12" xfId="46" applyNumberFormat="1" applyFont="1" applyBorder="1" applyAlignment="1">
      <alignment horizontal="right"/>
      <protection/>
    </xf>
    <xf numFmtId="38" fontId="5" fillId="0" borderId="12" xfId="46" applyFont="1" applyBorder="1">
      <alignment/>
      <protection/>
    </xf>
    <xf numFmtId="38" fontId="14" fillId="0" borderId="0" xfId="46" applyFont="1">
      <alignment/>
      <protection/>
    </xf>
    <xf numFmtId="38" fontId="35" fillId="0" borderId="0" xfId="46" applyFont="1">
      <alignment/>
      <protection/>
    </xf>
    <xf numFmtId="38" fontId="36" fillId="0" borderId="0" xfId="46" applyFont="1" applyAlignment="1">
      <alignment horizontal="right"/>
      <protection/>
    </xf>
    <xf numFmtId="38" fontId="4" fillId="0" borderId="0" xfId="46" applyFont="1" applyBorder="1" applyAlignment="1">
      <alignment horizontal="right"/>
      <protection/>
    </xf>
    <xf numFmtId="38" fontId="4" fillId="0" borderId="0" xfId="46" applyFont="1" applyBorder="1" applyAlignment="1">
      <alignment/>
      <protection/>
    </xf>
    <xf numFmtId="38" fontId="11" fillId="0" borderId="0" xfId="46" applyFont="1" applyBorder="1" applyAlignment="1">
      <alignment/>
      <protection/>
    </xf>
    <xf numFmtId="38" fontId="11" fillId="0" borderId="0" xfId="46" applyFont="1" applyAlignment="1">
      <alignment horizontal="left"/>
      <protection/>
    </xf>
    <xf numFmtId="38" fontId="4" fillId="0" borderId="0" xfId="46" applyFont="1" applyBorder="1" applyAlignment="1">
      <alignment horizontal="center"/>
      <protection/>
    </xf>
    <xf numFmtId="38" fontId="4" fillId="0" borderId="12" xfId="46" applyFont="1" applyBorder="1" applyAlignment="1">
      <alignment horizontal="right"/>
      <protection/>
    </xf>
    <xf numFmtId="38" fontId="4" fillId="0" borderId="0" xfId="46" applyFont="1" applyBorder="1">
      <alignment/>
      <protection/>
    </xf>
    <xf numFmtId="41" fontId="4" fillId="0" borderId="0" xfId="46" applyNumberFormat="1" applyFont="1" applyFill="1">
      <alignment/>
      <protection/>
    </xf>
    <xf numFmtId="38" fontId="4" fillId="0" borderId="0" xfId="46" applyFont="1" applyFill="1">
      <alignment/>
      <protection/>
    </xf>
    <xf numFmtId="41" fontId="4" fillId="0" borderId="0" xfId="46" applyNumberFormat="1" applyFont="1" applyFill="1" applyBorder="1">
      <alignment/>
      <protection/>
    </xf>
    <xf numFmtId="38" fontId="5" fillId="0" borderId="0" xfId="46" applyFont="1" applyBorder="1">
      <alignment/>
      <protection/>
    </xf>
    <xf numFmtId="38" fontId="5" fillId="0" borderId="0" xfId="46" applyFont="1" applyAlignment="1">
      <alignment vertical="justify"/>
      <protection/>
    </xf>
    <xf numFmtId="38" fontId="5" fillId="0" borderId="0" xfId="46" applyFont="1" applyAlignment="1">
      <alignment horizontal="right" vertical="justify"/>
      <protection/>
    </xf>
    <xf numFmtId="38" fontId="4" fillId="0" borderId="0" xfId="46" applyFont="1" applyAlignment="1">
      <alignment vertical="justify"/>
      <protection/>
    </xf>
    <xf numFmtId="38" fontId="4" fillId="0" borderId="12" xfId="46" applyFont="1" applyBorder="1">
      <alignment/>
      <protection/>
    </xf>
    <xf numFmtId="38" fontId="4" fillId="0" borderId="0" xfId="46" applyFont="1" applyAlignment="1">
      <alignment horizontal="right" vertical="justify"/>
      <protection/>
    </xf>
    <xf numFmtId="38" fontId="4" fillId="0" borderId="0" xfId="46" applyFont="1" applyAlignment="1">
      <alignment/>
      <protection/>
    </xf>
    <xf numFmtId="38" fontId="4" fillId="0" borderId="20" xfId="46" applyFont="1" applyBorder="1" applyAlignment="1">
      <alignment horizontal="right" vertical="justify"/>
      <protection/>
    </xf>
    <xf numFmtId="38" fontId="4" fillId="0" borderId="0" xfId="46" applyFont="1" applyAlignment="1" quotePrefix="1">
      <alignment horizontal="right"/>
      <protection/>
    </xf>
    <xf numFmtId="38" fontId="4" fillId="0" borderId="20" xfId="46" applyFont="1" applyBorder="1">
      <alignment/>
      <protection/>
    </xf>
    <xf numFmtId="38" fontId="5" fillId="0" borderId="0" xfId="46" applyFont="1" applyAlignment="1" quotePrefix="1">
      <alignment horizontal="right"/>
      <protection/>
    </xf>
    <xf numFmtId="38" fontId="5" fillId="0" borderId="0" xfId="46" applyFont="1" applyAlignment="1">
      <alignment/>
      <protection/>
    </xf>
    <xf numFmtId="38" fontId="5" fillId="0" borderId="0" xfId="46" applyFont="1" applyAlignment="1" quotePrefix="1">
      <alignment horizontal="center"/>
      <protection/>
    </xf>
    <xf numFmtId="38" fontId="4" fillId="0" borderId="0" xfId="46" applyFont="1" quotePrefix="1">
      <alignment/>
      <protection/>
    </xf>
    <xf numFmtId="37" fontId="4" fillId="0" borderId="0" xfId="46" applyNumberFormat="1" applyFont="1" applyFill="1">
      <alignment/>
      <protection/>
    </xf>
    <xf numFmtId="37" fontId="4" fillId="0" borderId="12" xfId="46" applyNumberFormat="1" applyFont="1" applyFill="1" applyBorder="1">
      <alignment/>
      <protection/>
    </xf>
    <xf numFmtId="37" fontId="4" fillId="0" borderId="0" xfId="46" applyNumberFormat="1" applyFont="1" applyFill="1" applyBorder="1">
      <alignment/>
      <protection/>
    </xf>
    <xf numFmtId="38" fontId="4" fillId="0" borderId="0" xfId="46" applyFont="1" applyAlignment="1">
      <alignment horizontal="center"/>
      <protection/>
    </xf>
    <xf numFmtId="195" fontId="5" fillId="0" borderId="0" xfId="42" applyNumberFormat="1" applyFont="1" applyFill="1" applyBorder="1" applyAlignment="1">
      <alignment horizontal="right"/>
    </xf>
    <xf numFmtId="195" fontId="5" fillId="0" borderId="0" xfId="42" applyNumberFormat="1" applyFont="1" applyBorder="1" applyAlignment="1">
      <alignment horizontal="right"/>
    </xf>
    <xf numFmtId="38" fontId="5" fillId="0" borderId="0" xfId="46" applyFont="1" applyFill="1">
      <alignment/>
      <protection/>
    </xf>
    <xf numFmtId="41" fontId="5" fillId="0" borderId="0" xfId="46" applyNumberFormat="1" applyFont="1" applyFill="1" applyBorder="1">
      <alignment/>
      <protection/>
    </xf>
    <xf numFmtId="41" fontId="5" fillId="0" borderId="0" xfId="46" applyNumberFormat="1" applyFont="1" applyBorder="1">
      <alignment/>
      <protection/>
    </xf>
    <xf numFmtId="41" fontId="5" fillId="0" borderId="12" xfId="46" applyNumberFormat="1" applyFont="1" applyFill="1" applyBorder="1">
      <alignment/>
      <protection/>
    </xf>
    <xf numFmtId="41" fontId="5" fillId="0" borderId="0" xfId="46" applyNumberFormat="1" applyFont="1" applyFill="1">
      <alignment/>
      <protection/>
    </xf>
    <xf numFmtId="37" fontId="5" fillId="0" borderId="0" xfId="46" applyNumberFormat="1" applyFont="1" applyFill="1">
      <alignment/>
      <protection/>
    </xf>
    <xf numFmtId="37" fontId="5" fillId="0" borderId="0" xfId="46" applyNumberFormat="1" applyFont="1">
      <alignment/>
      <protection/>
    </xf>
    <xf numFmtId="37" fontId="5" fillId="0" borderId="12" xfId="46" applyNumberFormat="1" applyFont="1" applyFill="1" applyBorder="1">
      <alignment/>
      <protection/>
    </xf>
    <xf numFmtId="37" fontId="5" fillId="0" borderId="0" xfId="46" applyNumberFormat="1" applyFont="1" applyFill="1" applyBorder="1">
      <alignment/>
      <protection/>
    </xf>
    <xf numFmtId="37" fontId="5" fillId="0" borderId="0" xfId="46" applyNumberFormat="1" applyFont="1" applyBorder="1">
      <alignment/>
      <protection/>
    </xf>
    <xf numFmtId="37" fontId="5" fillId="0" borderId="21" xfId="46" applyNumberFormat="1" applyFont="1" applyFill="1" applyBorder="1">
      <alignment/>
      <protection/>
    </xf>
    <xf numFmtId="38" fontId="37" fillId="0" borderId="0" xfId="46" applyFont="1" applyAlignment="1">
      <alignment horizontal="center"/>
      <protection/>
    </xf>
    <xf numFmtId="38" fontId="11" fillId="0" borderId="0" xfId="46" applyFont="1" applyAlignment="1">
      <alignment horizontal="center"/>
      <protection/>
    </xf>
    <xf numFmtId="195" fontId="5" fillId="0" borderId="0" xfId="42" applyNumberFormat="1" applyFont="1" applyAlignment="1">
      <alignment/>
    </xf>
    <xf numFmtId="38" fontId="32" fillId="0" borderId="0" xfId="46" applyFont="1" applyAlignment="1">
      <alignment horizontal="center"/>
      <protection/>
    </xf>
    <xf numFmtId="195" fontId="5" fillId="0" borderId="0" xfId="42" applyNumberFormat="1" applyFont="1" applyFill="1" applyAlignment="1">
      <alignment/>
    </xf>
    <xf numFmtId="38" fontId="5" fillId="0" borderId="0" xfId="46" applyFont="1" applyAlignment="1">
      <alignment vertical="center"/>
      <protection/>
    </xf>
    <xf numFmtId="38" fontId="33" fillId="0" borderId="0" xfId="46" applyFont="1" applyAlignment="1">
      <alignment horizontal="center" vertical="center"/>
      <protection/>
    </xf>
    <xf numFmtId="195" fontId="5" fillId="0" borderId="18" xfId="42" applyNumberFormat="1" applyFont="1" applyBorder="1" applyAlignment="1">
      <alignment/>
    </xf>
    <xf numFmtId="38" fontId="30" fillId="0" borderId="0" xfId="46" applyFont="1" applyAlignment="1">
      <alignment horizontal="center"/>
      <protection/>
    </xf>
    <xf numFmtId="38" fontId="38" fillId="0" borderId="0" xfId="46" applyFont="1" applyAlignment="1">
      <alignment horizontal="center"/>
      <protection/>
    </xf>
    <xf numFmtId="195" fontId="5" fillId="0" borderId="18" xfId="42" applyNumberFormat="1" applyFont="1" applyBorder="1" applyAlignment="1">
      <alignment vertical="center"/>
    </xf>
    <xf numFmtId="195" fontId="5" fillId="0" borderId="19" xfId="42" applyNumberFormat="1" applyFont="1" applyBorder="1" applyAlignment="1">
      <alignment vertical="center"/>
    </xf>
    <xf numFmtId="195" fontId="5" fillId="0" borderId="0" xfId="42" applyNumberFormat="1" applyFont="1" applyAlignment="1">
      <alignment vertical="center"/>
    </xf>
    <xf numFmtId="195" fontId="5" fillId="0" borderId="0" xfId="42" applyNumberFormat="1" applyFont="1" applyBorder="1" applyAlignment="1">
      <alignment vertical="center"/>
    </xf>
    <xf numFmtId="38" fontId="4" fillId="0" borderId="0" xfId="46" applyFont="1" applyAlignment="1">
      <alignment vertical="center"/>
      <protection/>
    </xf>
    <xf numFmtId="38" fontId="30" fillId="0" borderId="0" xfId="46" applyFont="1" applyAlignment="1">
      <alignment horizontal="center" vertical="center"/>
      <protection/>
    </xf>
    <xf numFmtId="195" fontId="5" fillId="0" borderId="12" xfId="42" applyNumberFormat="1" applyFont="1" applyBorder="1" applyAlignment="1">
      <alignment vertical="center"/>
    </xf>
    <xf numFmtId="38" fontId="32" fillId="0" borderId="0" xfId="46" applyFont="1" applyAlignment="1">
      <alignment horizontal="center" vertical="center"/>
      <protection/>
    </xf>
    <xf numFmtId="38" fontId="33" fillId="0" borderId="0" xfId="46" applyFont="1" applyAlignment="1">
      <alignment horizontal="center"/>
      <protection/>
    </xf>
    <xf numFmtId="195" fontId="5" fillId="0" borderId="18" xfId="42" applyNumberFormat="1" applyFont="1" applyFill="1" applyBorder="1" applyAlignment="1">
      <alignment/>
    </xf>
    <xf numFmtId="195" fontId="5" fillId="0" borderId="19" xfId="42" applyNumberFormat="1" applyFont="1" applyBorder="1" applyAlignment="1">
      <alignment/>
    </xf>
    <xf numFmtId="38" fontId="5" fillId="0" borderId="0" xfId="46" applyFont="1" applyAlignment="1">
      <alignment horizontal="center" vertical="center"/>
      <protection/>
    </xf>
    <xf numFmtId="38" fontId="5" fillId="0" borderId="0" xfId="46" applyFont="1" applyAlignment="1">
      <alignment horizontal="left"/>
      <protection/>
    </xf>
    <xf numFmtId="38" fontId="5" fillId="0" borderId="0" xfId="46" applyFont="1" applyFill="1" applyAlignment="1">
      <alignment horizontal="left"/>
      <protection/>
    </xf>
    <xf numFmtId="195" fontId="4" fillId="0" borderId="0" xfId="42" applyNumberFormat="1" applyFont="1" applyBorder="1" applyAlignment="1">
      <alignment/>
    </xf>
    <xf numFmtId="195" fontId="4" fillId="0" borderId="0" xfId="42" applyNumberFormat="1" applyFont="1" applyFill="1" applyBorder="1" applyAlignment="1">
      <alignment/>
    </xf>
    <xf numFmtId="195" fontId="4" fillId="0" borderId="12" xfId="42" applyNumberFormat="1" applyFont="1" applyFill="1" applyBorder="1" applyAlignment="1">
      <alignment/>
    </xf>
    <xf numFmtId="195" fontId="4" fillId="0" borderId="0" xfId="42" applyNumberFormat="1" applyFont="1" applyBorder="1" applyAlignment="1">
      <alignment/>
    </xf>
    <xf numFmtId="195" fontId="4" fillId="0" borderId="0" xfId="42" applyNumberFormat="1" applyFont="1" applyBorder="1" applyAlignment="1">
      <alignment horizontal="left"/>
    </xf>
    <xf numFmtId="38" fontId="4" fillId="0" borderId="20" xfId="46" applyFont="1" applyFill="1" applyBorder="1">
      <alignment/>
      <protection/>
    </xf>
    <xf numFmtId="38" fontId="5" fillId="0" borderId="0" xfId="46" applyFont="1" applyBorder="1" applyAlignment="1">
      <alignment horizontal="right"/>
      <protection/>
    </xf>
    <xf numFmtId="38" fontId="5" fillId="0" borderId="0" xfId="46" applyFont="1" applyBorder="1" applyAlignment="1" quotePrefix="1">
      <alignment horizontal="right"/>
      <protection/>
    </xf>
    <xf numFmtId="41" fontId="5" fillId="0" borderId="20" xfId="42" applyNumberFormat="1" applyFont="1" applyFill="1" applyBorder="1" applyAlignment="1">
      <alignment/>
    </xf>
    <xf numFmtId="41" fontId="4" fillId="0" borderId="0" xfId="42" applyNumberFormat="1" applyFont="1" applyFill="1" applyBorder="1" applyAlignment="1">
      <alignment/>
    </xf>
    <xf numFmtId="41" fontId="4" fillId="0" borderId="0" xfId="42" applyNumberFormat="1" applyFont="1" applyFill="1" applyAlignment="1">
      <alignment/>
    </xf>
    <xf numFmtId="41" fontId="5" fillId="0" borderId="0" xfId="42" applyNumberFormat="1" applyFont="1" applyFill="1" applyBorder="1" applyAlignment="1">
      <alignment/>
    </xf>
    <xf numFmtId="41" fontId="4" fillId="0" borderId="0" xfId="42" applyNumberFormat="1" applyFont="1" applyBorder="1" applyAlignment="1">
      <alignment/>
    </xf>
    <xf numFmtId="195" fontId="4" fillId="0" borderId="20" xfId="42" applyNumberFormat="1" applyFont="1" applyFill="1" applyBorder="1" applyAlignment="1">
      <alignment/>
    </xf>
    <xf numFmtId="38" fontId="4" fillId="0" borderId="19" xfId="46" applyFont="1" applyFill="1" applyBorder="1" applyAlignment="1">
      <alignment/>
      <protection/>
    </xf>
    <xf numFmtId="195" fontId="5" fillId="0" borderId="0" xfId="46" applyNumberFormat="1" applyFont="1" applyAlignment="1">
      <alignment horizontal="right"/>
      <protection/>
    </xf>
    <xf numFmtId="195" fontId="4" fillId="0" borderId="0" xfId="46" applyNumberFormat="1" applyFont="1" applyAlignment="1">
      <alignment horizontal="center"/>
      <protection/>
    </xf>
    <xf numFmtId="195" fontId="5" fillId="0" borderId="0" xfId="46" applyNumberFormat="1" applyFont="1" applyFill="1">
      <alignment/>
      <protection/>
    </xf>
    <xf numFmtId="195" fontId="5" fillId="0" borderId="0" xfId="42" applyNumberFormat="1" applyFont="1" applyFill="1" applyBorder="1" applyAlignment="1">
      <alignment/>
    </xf>
    <xf numFmtId="195" fontId="5" fillId="0" borderId="12" xfId="42" applyNumberFormat="1" applyFont="1" applyFill="1" applyBorder="1" applyAlignment="1">
      <alignment/>
    </xf>
    <xf numFmtId="195" fontId="5" fillId="0" borderId="0" xfId="46" applyNumberFormat="1" applyFont="1" applyFill="1" applyBorder="1">
      <alignment/>
      <protection/>
    </xf>
    <xf numFmtId="195" fontId="5" fillId="0" borderId="12" xfId="46" applyNumberFormat="1" applyFont="1" applyFill="1" applyBorder="1" applyAlignment="1">
      <alignment horizontal="right"/>
      <protection/>
    </xf>
    <xf numFmtId="195" fontId="4" fillId="0" borderId="0" xfId="46" applyNumberFormat="1" applyFont="1" applyBorder="1" applyAlignment="1">
      <alignment horizontal="right"/>
      <protection/>
    </xf>
    <xf numFmtId="195" fontId="5" fillId="0" borderId="19" xfId="46" applyNumberFormat="1" applyFont="1" applyFill="1" applyBorder="1">
      <alignment/>
      <protection/>
    </xf>
    <xf numFmtId="195" fontId="4" fillId="0" borderId="0" xfId="42" applyNumberFormat="1" applyFont="1" applyFill="1" applyBorder="1" applyAlignment="1">
      <alignment horizontal="right"/>
    </xf>
    <xf numFmtId="41" fontId="4" fillId="0" borderId="12" xfId="46" applyNumberFormat="1" applyFont="1" applyFill="1" applyBorder="1">
      <alignment/>
      <protection/>
    </xf>
    <xf numFmtId="37" fontId="4" fillId="0" borderId="21" xfId="46" applyNumberFormat="1" applyFont="1" applyFill="1" applyBorder="1">
      <alignment/>
      <protection/>
    </xf>
    <xf numFmtId="195" fontId="4" fillId="0" borderId="0" xfId="46" applyNumberFormat="1" applyFont="1" applyFill="1">
      <alignment/>
      <protection/>
    </xf>
    <xf numFmtId="195" fontId="4" fillId="0" borderId="18" xfId="42" applyNumberFormat="1" applyFont="1" applyFill="1" applyBorder="1" applyAlignment="1">
      <alignment/>
    </xf>
    <xf numFmtId="195" fontId="4" fillId="0" borderId="0" xfId="46" applyNumberFormat="1" applyFont="1" applyFill="1" applyBorder="1">
      <alignment/>
      <protection/>
    </xf>
    <xf numFmtId="195" fontId="4" fillId="0" borderId="12" xfId="46" applyNumberFormat="1" applyFont="1" applyFill="1" applyBorder="1" applyAlignment="1">
      <alignment horizontal="right"/>
      <protection/>
    </xf>
    <xf numFmtId="195" fontId="4" fillId="0" borderId="19" xfId="46" applyNumberFormat="1" applyFont="1" applyFill="1" applyBorder="1">
      <alignment/>
      <protection/>
    </xf>
    <xf numFmtId="195" fontId="12" fillId="0" borderId="0" xfId="42" applyNumberFormat="1" applyFont="1" applyBorder="1" applyAlignment="1">
      <alignment/>
    </xf>
    <xf numFmtId="38" fontId="39" fillId="0" borderId="0" xfId="46" applyFont="1" applyAlignment="1">
      <alignment horizontal="right"/>
      <protection/>
    </xf>
    <xf numFmtId="38" fontId="39" fillId="0" borderId="0" xfId="46" applyFont="1">
      <alignment/>
      <protection/>
    </xf>
    <xf numFmtId="38" fontId="39" fillId="0" borderId="20" xfId="46" applyFont="1" applyBorder="1">
      <alignment/>
      <protection/>
    </xf>
    <xf numFmtId="38" fontId="40" fillId="0" borderId="0" xfId="46" applyFont="1" applyFill="1">
      <alignment/>
      <protection/>
    </xf>
    <xf numFmtId="38" fontId="41" fillId="0" borderId="0" xfId="46" applyFont="1" applyFill="1">
      <alignment/>
      <protection/>
    </xf>
    <xf numFmtId="195" fontId="5" fillId="0" borderId="0" xfId="42" applyNumberFormat="1" applyFont="1" applyFill="1" applyAlignment="1">
      <alignment vertical="center"/>
    </xf>
    <xf numFmtId="38" fontId="39" fillId="0" borderId="0" xfId="46" applyFont="1" applyFill="1" quotePrefix="1">
      <alignment/>
      <protection/>
    </xf>
    <xf numFmtId="38" fontId="19" fillId="0" borderId="0" xfId="46" applyFont="1" applyFill="1">
      <alignment/>
      <protection/>
    </xf>
    <xf numFmtId="38" fontId="22" fillId="0" borderId="0" xfId="46" applyFont="1" applyFill="1">
      <alignment/>
      <protection/>
    </xf>
    <xf numFmtId="38" fontId="4" fillId="0" borderId="0" xfId="46" applyFont="1" applyAlignment="1">
      <alignment wrapText="1"/>
      <protection/>
    </xf>
    <xf numFmtId="195" fontId="5" fillId="0" borderId="0" xfId="46" applyNumberFormat="1" applyFont="1" applyBorder="1">
      <alignment/>
      <protection/>
    </xf>
    <xf numFmtId="195" fontId="17" fillId="0" borderId="0" xfId="46" applyNumberFormat="1" applyFont="1" applyFill="1" applyBorder="1">
      <alignment/>
      <protection/>
    </xf>
    <xf numFmtId="195" fontId="4" fillId="0" borderId="22" xfId="46" applyNumberFormat="1" applyFont="1" applyFill="1" applyBorder="1">
      <alignment/>
      <protection/>
    </xf>
    <xf numFmtId="38" fontId="5" fillId="0" borderId="0" xfId="46" applyFont="1" applyFill="1" applyAlignment="1" quotePrefix="1">
      <alignment horizontal="right"/>
      <protection/>
    </xf>
    <xf numFmtId="38" fontId="4" fillId="0" borderId="0" xfId="42" applyNumberFormat="1" applyFont="1" applyBorder="1" applyAlignment="1">
      <alignment/>
    </xf>
    <xf numFmtId="218" fontId="4" fillId="0" borderId="0" xfId="46" applyNumberFormat="1" applyFont="1" applyBorder="1">
      <alignment/>
      <protection/>
    </xf>
    <xf numFmtId="218" fontId="4" fillId="0" borderId="0" xfId="42" applyNumberFormat="1" applyFont="1" applyBorder="1" applyAlignment="1">
      <alignment/>
    </xf>
    <xf numFmtId="38" fontId="16" fillId="0" borderId="0" xfId="46" applyFont="1" applyFill="1" applyAlignment="1">
      <alignment horizontal="right"/>
      <protection/>
    </xf>
    <xf numFmtId="38" fontId="5" fillId="0" borderId="0" xfId="46" applyFont="1" applyFill="1" applyAlignment="1">
      <alignment horizontal="right"/>
      <protection/>
    </xf>
    <xf numFmtId="38" fontId="5" fillId="0" borderId="12" xfId="46" applyFont="1" applyFill="1" applyBorder="1" applyAlignment="1" quotePrefix="1">
      <alignment horizontal="right"/>
      <protection/>
    </xf>
    <xf numFmtId="218" fontId="4" fillId="0" borderId="0" xfId="42" applyNumberFormat="1" applyFont="1" applyFill="1" applyBorder="1" applyAlignment="1">
      <alignment/>
    </xf>
    <xf numFmtId="38" fontId="42" fillId="0" borderId="0" xfId="46" applyFont="1">
      <alignment/>
      <protection/>
    </xf>
    <xf numFmtId="38" fontId="4" fillId="0" borderId="0" xfId="46" applyFont="1" applyFill="1" applyAlignment="1">
      <alignment horizontal="right"/>
      <protection/>
    </xf>
    <xf numFmtId="195" fontId="39" fillId="0" borderId="0" xfId="46" applyNumberFormat="1" applyFont="1" applyFill="1" applyBorder="1">
      <alignment/>
      <protection/>
    </xf>
    <xf numFmtId="195" fontId="39" fillId="0" borderId="0" xfId="46" applyNumberFormat="1" applyFont="1" applyFill="1">
      <alignment/>
      <protection/>
    </xf>
    <xf numFmtId="195" fontId="39" fillId="0" borderId="0" xfId="46" applyNumberFormat="1" applyFont="1" applyFill="1" applyBorder="1" applyAlignment="1">
      <alignment horizontal="right"/>
      <protection/>
    </xf>
    <xf numFmtId="195" fontId="39" fillId="0" borderId="0" xfId="46" applyNumberFormat="1" applyFont="1" applyFill="1" applyAlignment="1">
      <alignment horizontal="right"/>
      <protection/>
    </xf>
    <xf numFmtId="195" fontId="39" fillId="0" borderId="20" xfId="46" applyNumberFormat="1" applyFont="1" applyFill="1" applyBorder="1">
      <alignment/>
      <protection/>
    </xf>
    <xf numFmtId="195" fontId="39" fillId="0" borderId="20" xfId="46" applyNumberFormat="1" applyFont="1" applyFill="1" applyBorder="1" applyAlignment="1">
      <alignment horizontal="right"/>
      <protection/>
    </xf>
    <xf numFmtId="195" fontId="39" fillId="0" borderId="23" xfId="46" applyNumberFormat="1" applyFont="1" applyFill="1" applyBorder="1">
      <alignment/>
      <protection/>
    </xf>
    <xf numFmtId="38" fontId="11" fillId="0" borderId="0" xfId="46" applyFont="1">
      <alignment/>
      <protection/>
    </xf>
    <xf numFmtId="195" fontId="39" fillId="0" borderId="19" xfId="46" applyNumberFormat="1" applyFont="1" applyFill="1" applyBorder="1">
      <alignment/>
      <protection/>
    </xf>
    <xf numFmtId="37" fontId="39" fillId="0" borderId="0" xfId="46" applyNumberFormat="1" applyFont="1" applyFill="1">
      <alignment/>
      <protection/>
    </xf>
    <xf numFmtId="38" fontId="39" fillId="0" borderId="0" xfId="46" applyFont="1" applyFill="1">
      <alignment/>
      <protection/>
    </xf>
    <xf numFmtId="38" fontId="39" fillId="0" borderId="0" xfId="46" applyFont="1" applyFill="1" applyAlignment="1">
      <alignment horizontal="right"/>
      <protection/>
    </xf>
    <xf numFmtId="43" fontId="39" fillId="0" borderId="19" xfId="42" applyFont="1" applyFill="1" applyBorder="1" applyAlignment="1">
      <alignment/>
    </xf>
    <xf numFmtId="40" fontId="4" fillId="0" borderId="0" xfId="46" applyNumberFormat="1" applyFont="1" applyFill="1" applyBorder="1">
      <alignment/>
      <protection/>
    </xf>
    <xf numFmtId="43" fontId="4" fillId="0" borderId="0" xfId="42" applyFont="1" applyFill="1" applyBorder="1" applyAlignment="1">
      <alignment/>
    </xf>
    <xf numFmtId="43" fontId="39" fillId="0" borderId="19" xfId="42" applyFont="1" applyBorder="1" applyAlignment="1">
      <alignment/>
    </xf>
    <xf numFmtId="38" fontId="12" fillId="0" borderId="0" xfId="46" applyFont="1" applyFill="1" applyBorder="1">
      <alignment/>
      <protection/>
    </xf>
    <xf numFmtId="38" fontId="5" fillId="0" borderId="0" xfId="46" applyFont="1" applyFill="1" applyBorder="1">
      <alignment/>
      <protection/>
    </xf>
    <xf numFmtId="212" fontId="5" fillId="0" borderId="0" xfId="46" applyNumberFormat="1" applyFont="1" applyFill="1" applyBorder="1">
      <alignment/>
      <protection/>
    </xf>
    <xf numFmtId="43" fontId="39" fillId="0" borderId="0" xfId="42" applyFont="1" applyBorder="1" applyAlignment="1">
      <alignment/>
    </xf>
    <xf numFmtId="38" fontId="17" fillId="0" borderId="0" xfId="46" applyFont="1" applyBorder="1" applyAlignment="1">
      <alignment horizontal="right"/>
      <protection/>
    </xf>
    <xf numFmtId="41" fontId="17" fillId="0" borderId="0" xfId="46" applyNumberFormat="1" applyFont="1" applyFill="1" applyBorder="1">
      <alignment/>
      <protection/>
    </xf>
    <xf numFmtId="43" fontId="4" fillId="0" borderId="0" xfId="42" applyFont="1" applyFill="1" applyAlignment="1">
      <alignment/>
    </xf>
    <xf numFmtId="43" fontId="4" fillId="0" borderId="21" xfId="42" applyFont="1" applyFill="1" applyBorder="1" applyAlignment="1">
      <alignment vertical="center"/>
    </xf>
    <xf numFmtId="38" fontId="5" fillId="0" borderId="0" xfId="46" applyFont="1" applyBorder="1" applyAlignment="1">
      <alignment horizontal="center"/>
      <protection/>
    </xf>
    <xf numFmtId="38" fontId="5" fillId="0" borderId="0" xfId="46" applyFont="1" applyFill="1" applyBorder="1" applyAlignment="1" quotePrefix="1">
      <alignment horizontal="right"/>
      <protection/>
    </xf>
    <xf numFmtId="38" fontId="5" fillId="0" borderId="0" xfId="46" applyFont="1" applyBorder="1" applyAlignment="1">
      <alignment/>
      <protection/>
    </xf>
    <xf numFmtId="38" fontId="21" fillId="0" borderId="0" xfId="46" applyFont="1" applyAlignment="1">
      <alignment horizontal="left"/>
      <protection/>
    </xf>
    <xf numFmtId="38" fontId="21" fillId="0" borderId="0" xfId="46" applyFont="1" applyAlignment="1">
      <alignment horizontal="justify"/>
      <protection/>
    </xf>
    <xf numFmtId="41" fontId="5" fillId="0" borderId="21" xfId="46" applyNumberFormat="1" applyFont="1" applyFill="1" applyBorder="1">
      <alignment/>
      <protection/>
    </xf>
    <xf numFmtId="41" fontId="4" fillId="0" borderId="21" xfId="46" applyNumberFormat="1" applyFont="1" applyFill="1" applyBorder="1">
      <alignment/>
      <protection/>
    </xf>
    <xf numFmtId="38" fontId="16" fillId="0" borderId="0" xfId="46" applyFont="1" applyBorder="1" applyAlignment="1">
      <alignment horizontal="right"/>
      <protection/>
    </xf>
    <xf numFmtId="38" fontId="14" fillId="0" borderId="0" xfId="46" applyFont="1" applyBorder="1">
      <alignment/>
      <protection/>
    </xf>
    <xf numFmtId="212" fontId="5" fillId="0" borderId="0" xfId="46" applyNumberFormat="1" applyFont="1" applyFill="1" applyBorder="1" applyAlignment="1" quotePrefix="1">
      <alignment horizontal="right"/>
      <protection/>
    </xf>
    <xf numFmtId="43" fontId="5" fillId="0" borderId="21" xfId="42" applyFont="1" applyFill="1" applyBorder="1" applyAlignment="1">
      <alignment vertical="center"/>
    </xf>
    <xf numFmtId="195" fontId="5" fillId="0" borderId="22" xfId="46" applyNumberFormat="1" applyFont="1" applyFill="1" applyBorder="1">
      <alignment/>
      <protection/>
    </xf>
    <xf numFmtId="195" fontId="42" fillId="0" borderId="0" xfId="42" applyNumberFormat="1" applyFont="1" applyFill="1" applyBorder="1" applyAlignment="1">
      <alignment horizontal="right"/>
    </xf>
    <xf numFmtId="38" fontId="42" fillId="0" borderId="0" xfId="46" applyFont="1" applyFill="1">
      <alignment/>
      <protection/>
    </xf>
    <xf numFmtId="41" fontId="42" fillId="0" borderId="0" xfId="46" applyNumberFormat="1" applyFont="1" applyFill="1" applyBorder="1">
      <alignment/>
      <protection/>
    </xf>
    <xf numFmtId="41" fontId="42" fillId="0" borderId="12" xfId="46" applyNumberFormat="1" applyFont="1" applyFill="1" applyBorder="1">
      <alignment/>
      <protection/>
    </xf>
    <xf numFmtId="41" fontId="42" fillId="0" borderId="0" xfId="46" applyNumberFormat="1" applyFont="1" applyFill="1">
      <alignment/>
      <protection/>
    </xf>
    <xf numFmtId="38" fontId="39" fillId="0" borderId="0" xfId="46" applyFont="1" applyFill="1">
      <alignment/>
      <protection/>
    </xf>
    <xf numFmtId="41" fontId="42" fillId="0" borderId="0" xfId="46" applyNumberFormat="1" applyFont="1" applyFill="1" applyBorder="1">
      <alignment/>
      <protection/>
    </xf>
    <xf numFmtId="195" fontId="42" fillId="0" borderId="0" xfId="46" applyNumberFormat="1" applyFont="1" applyFill="1" applyBorder="1">
      <alignment/>
      <protection/>
    </xf>
    <xf numFmtId="195" fontId="42" fillId="0" borderId="22" xfId="46" applyNumberFormat="1" applyFont="1" applyFill="1" applyBorder="1">
      <alignment/>
      <protection/>
    </xf>
    <xf numFmtId="37" fontId="42" fillId="0" borderId="0" xfId="46" applyNumberFormat="1" applyFont="1" applyFill="1">
      <alignment/>
      <protection/>
    </xf>
    <xf numFmtId="37" fontId="42" fillId="0" borderId="12" xfId="46" applyNumberFormat="1" applyFont="1" applyFill="1" applyBorder="1">
      <alignment/>
      <protection/>
    </xf>
    <xf numFmtId="37" fontId="42" fillId="0" borderId="0" xfId="46" applyNumberFormat="1" applyFont="1" applyFill="1" applyBorder="1">
      <alignment/>
      <protection/>
    </xf>
    <xf numFmtId="37" fontId="42" fillId="0" borderId="21" xfId="46" applyNumberFormat="1" applyFont="1" applyFill="1" applyBorder="1">
      <alignment/>
      <protection/>
    </xf>
    <xf numFmtId="195" fontId="4" fillId="0" borderId="0" xfId="42" applyNumberFormat="1" applyFont="1" applyFill="1" applyBorder="1" applyAlignment="1">
      <alignment/>
    </xf>
    <xf numFmtId="195" fontId="4" fillId="0" borderId="20" xfId="42" applyNumberFormat="1" applyFont="1" applyBorder="1" applyAlignment="1">
      <alignment/>
    </xf>
    <xf numFmtId="43" fontId="4" fillId="0" borderId="19" xfId="42" applyFont="1" applyFill="1" applyBorder="1" applyAlignment="1">
      <alignment/>
    </xf>
    <xf numFmtId="195" fontId="4" fillId="0" borderId="19" xfId="42" applyNumberFormat="1" applyFont="1" applyFill="1" applyBorder="1" applyAlignment="1">
      <alignment/>
    </xf>
    <xf numFmtId="41" fontId="4" fillId="0" borderId="0" xfId="46" applyNumberFormat="1" applyFont="1" applyFill="1" applyBorder="1" applyAlignment="1">
      <alignment/>
      <protection/>
    </xf>
    <xf numFmtId="38" fontId="22" fillId="0" borderId="0" xfId="46" applyFont="1" applyFill="1" applyAlignment="1">
      <alignment horizontal="right"/>
      <protection/>
    </xf>
    <xf numFmtId="38" fontId="17" fillId="0" borderId="0" xfId="46" applyFont="1" applyFill="1" applyAlignment="1">
      <alignment horizontal="right"/>
      <protection/>
    </xf>
    <xf numFmtId="14" fontId="5" fillId="0" borderId="12" xfId="46" applyNumberFormat="1" applyFont="1" applyFill="1" applyBorder="1" applyAlignment="1">
      <alignment horizontal="right"/>
      <protection/>
    </xf>
    <xf numFmtId="14" fontId="17" fillId="0" borderId="0" xfId="46" applyNumberFormat="1" applyFont="1" applyFill="1" applyBorder="1" applyAlignment="1" quotePrefix="1">
      <alignment horizontal="right"/>
      <protection/>
    </xf>
    <xf numFmtId="14" fontId="5" fillId="0" borderId="12" xfId="46" applyNumberFormat="1" applyFont="1" applyFill="1" applyBorder="1" applyAlignment="1" quotePrefix="1">
      <alignment horizontal="right"/>
      <protection/>
    </xf>
    <xf numFmtId="38" fontId="12" fillId="0" borderId="0" xfId="46" applyFont="1" applyFill="1" applyBorder="1" applyAlignment="1">
      <alignment horizontal="right"/>
      <protection/>
    </xf>
    <xf numFmtId="38" fontId="12" fillId="0" borderId="0" xfId="46" applyFont="1" applyFill="1" applyAlignment="1">
      <alignment horizontal="right"/>
      <protection/>
    </xf>
    <xf numFmtId="38" fontId="12" fillId="0" borderId="0" xfId="46" applyFont="1" applyFill="1" applyBorder="1" applyAlignment="1">
      <alignment/>
      <protection/>
    </xf>
    <xf numFmtId="43" fontId="4" fillId="0" borderId="0" xfId="42" applyFont="1" applyFill="1" applyBorder="1" applyAlignment="1">
      <alignment/>
    </xf>
    <xf numFmtId="38" fontId="4" fillId="0" borderId="0" xfId="46" applyFont="1" applyFill="1" applyBorder="1" applyAlignment="1">
      <alignment/>
      <protection/>
    </xf>
    <xf numFmtId="43" fontId="39" fillId="0" borderId="0" xfId="42" applyFont="1" applyFill="1" applyBorder="1" applyAlignment="1">
      <alignment/>
    </xf>
    <xf numFmtId="43" fontId="39" fillId="0" borderId="19" xfId="42" applyFont="1" applyFill="1" applyBorder="1" applyAlignment="1">
      <alignment horizontal="right"/>
    </xf>
    <xf numFmtId="43" fontId="39" fillId="0" borderId="0" xfId="42" applyFont="1" applyFill="1" applyBorder="1" applyAlignment="1">
      <alignment horizontal="right"/>
    </xf>
    <xf numFmtId="212" fontId="4" fillId="0" borderId="0" xfId="46" applyNumberFormat="1" applyFont="1" applyFill="1" applyBorder="1">
      <alignment/>
      <protection/>
    </xf>
    <xf numFmtId="212" fontId="17" fillId="0" borderId="0" xfId="46" applyNumberFormat="1" applyFont="1" applyFill="1" applyBorder="1">
      <alignment/>
      <protection/>
    </xf>
    <xf numFmtId="212" fontId="5" fillId="0" borderId="21" xfId="46" applyNumberFormat="1" applyFont="1" applyFill="1" applyBorder="1" applyAlignment="1" quotePrefix="1">
      <alignment horizontal="right"/>
      <protection/>
    </xf>
    <xf numFmtId="212" fontId="4" fillId="0" borderId="21" xfId="46" applyNumberFormat="1" applyFont="1" applyFill="1" applyBorder="1" applyAlignment="1" quotePrefix="1">
      <alignment horizontal="right"/>
      <protection/>
    </xf>
    <xf numFmtId="212" fontId="4" fillId="0" borderId="0" xfId="46" applyNumberFormat="1" applyFont="1" applyFill="1" applyBorder="1" applyAlignment="1">
      <alignment horizontal="right"/>
      <protection/>
    </xf>
    <xf numFmtId="212" fontId="17" fillId="0" borderId="0" xfId="46" applyNumberFormat="1" applyFont="1" applyFill="1" applyBorder="1" applyAlignment="1" quotePrefix="1">
      <alignment horizontal="right"/>
      <protection/>
    </xf>
    <xf numFmtId="38" fontId="29" fillId="0" borderId="0" xfId="46" applyFont="1" applyAlignment="1">
      <alignment horizontal="center"/>
      <protection/>
    </xf>
    <xf numFmtId="38" fontId="4" fillId="0" borderId="0" xfId="46" applyFont="1" applyAlignment="1">
      <alignment horizontal="center"/>
      <protection/>
    </xf>
    <xf numFmtId="195" fontId="5" fillId="0" borderId="0" xfId="46" applyNumberFormat="1" applyFont="1" applyAlignment="1">
      <alignment horizontal="center"/>
      <protection/>
    </xf>
    <xf numFmtId="38" fontId="4" fillId="0" borderId="0" xfId="46" applyFont="1" applyAlignment="1">
      <alignment horizontal="right"/>
      <protection/>
    </xf>
    <xf numFmtId="38" fontId="5" fillId="0" borderId="0" xfId="46" applyFont="1" applyAlignment="1">
      <alignment horizontal="center"/>
      <protection/>
    </xf>
    <xf numFmtId="15" fontId="4" fillId="7" borderId="24" xfId="46" applyNumberFormat="1" applyFont="1" applyFill="1" applyBorder="1" applyAlignment="1">
      <alignment horizontal="center"/>
      <protection/>
    </xf>
    <xf numFmtId="0" fontId="4" fillId="7" borderId="25" xfId="46" applyNumberFormat="1" applyFont="1" applyFill="1" applyBorder="1" applyAlignment="1">
      <alignment horizontal="center"/>
      <protection/>
    </xf>
    <xf numFmtId="15" fontId="4" fillId="0" borderId="24" xfId="46" applyNumberFormat="1" applyFont="1" applyBorder="1" applyAlignment="1">
      <alignment horizontal="center"/>
      <protection/>
    </xf>
    <xf numFmtId="0" fontId="4" fillId="0" borderId="25" xfId="46" applyNumberFormat="1" applyFont="1" applyBorder="1" applyAlignment="1">
      <alignment horizontal="center"/>
      <protection/>
    </xf>
    <xf numFmtId="0" fontId="5" fillId="0" borderId="24" xfId="46" applyNumberFormat="1" applyFont="1" applyBorder="1" applyAlignment="1">
      <alignment horizontal="center"/>
      <protection/>
    </xf>
    <xf numFmtId="0" fontId="5" fillId="0" borderId="18" xfId="46" applyNumberFormat="1" applyFont="1" applyBorder="1" applyAlignment="1">
      <alignment horizontal="center"/>
      <protection/>
    </xf>
    <xf numFmtId="0" fontId="5" fillId="0" borderId="25" xfId="46" applyNumberFormat="1"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te" xfId="61"/>
    <cellStyle name="Output" xfId="62"/>
    <cellStyle name="Percent" xfId="63"/>
    <cellStyle name="Percent [2]" xfId="64"/>
    <cellStyle name="percentage"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85725</xdr:rowOff>
    </xdr:from>
    <xdr:to>
      <xdr:col>10</xdr:col>
      <xdr:colOff>733425</xdr:colOff>
      <xdr:row>57</xdr:row>
      <xdr:rowOff>342900</xdr:rowOff>
    </xdr:to>
    <xdr:sp>
      <xdr:nvSpPr>
        <xdr:cNvPr id="1" name="Text 48"/>
        <xdr:cNvSpPr txBox="1">
          <a:spLocks noChangeArrowheads="1"/>
        </xdr:cNvSpPr>
      </xdr:nvSpPr>
      <xdr:spPr>
        <a:xfrm>
          <a:off x="200025" y="10887075"/>
          <a:ext cx="7391400" cy="4191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Income Statement should be read in conjunction with the Annual Audited Financial Statements of the Group for the year ended 31 December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86</xdr:row>
      <xdr:rowOff>171450</xdr:rowOff>
    </xdr:from>
    <xdr:to>
      <xdr:col>6</xdr:col>
      <xdr:colOff>1181100</xdr:colOff>
      <xdr:row>89</xdr:row>
      <xdr:rowOff>161925</xdr:rowOff>
    </xdr:to>
    <xdr:sp>
      <xdr:nvSpPr>
        <xdr:cNvPr id="1" name="Text 48"/>
        <xdr:cNvSpPr txBox="1">
          <a:spLocks noChangeArrowheads="1"/>
        </xdr:cNvSpPr>
      </xdr:nvSpPr>
      <xdr:spPr>
        <a:xfrm>
          <a:off x="228600" y="16078200"/>
          <a:ext cx="61150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Balance Sheet should be read in conjunction with the Annual Audited Financial Statements of the Group for the year ended 31 December 2009)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9</xdr:row>
      <xdr:rowOff>114300</xdr:rowOff>
    </xdr:from>
    <xdr:to>
      <xdr:col>6</xdr:col>
      <xdr:colOff>733425</xdr:colOff>
      <xdr:row>9</xdr:row>
      <xdr:rowOff>114300</xdr:rowOff>
    </xdr:to>
    <xdr:sp>
      <xdr:nvSpPr>
        <xdr:cNvPr id="1" name="Line 1"/>
        <xdr:cNvSpPr>
          <a:spLocks/>
        </xdr:cNvSpPr>
      </xdr:nvSpPr>
      <xdr:spPr>
        <a:xfrm>
          <a:off x="5905500" y="2038350"/>
          <a:ext cx="5619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47625</xdr:rowOff>
    </xdr:from>
    <xdr:to>
      <xdr:col>6</xdr:col>
      <xdr:colOff>733425</xdr:colOff>
      <xdr:row>10</xdr:row>
      <xdr:rowOff>47625</xdr:rowOff>
    </xdr:to>
    <xdr:sp>
      <xdr:nvSpPr>
        <xdr:cNvPr id="2" name="Line 2"/>
        <xdr:cNvSpPr>
          <a:spLocks/>
        </xdr:cNvSpPr>
      </xdr:nvSpPr>
      <xdr:spPr>
        <a:xfrm>
          <a:off x="5734050" y="2171700"/>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10</xdr:row>
      <xdr:rowOff>38100</xdr:rowOff>
    </xdr:from>
    <xdr:to>
      <xdr:col>6</xdr:col>
      <xdr:colOff>733425</xdr:colOff>
      <xdr:row>10</xdr:row>
      <xdr:rowOff>47625</xdr:rowOff>
    </xdr:to>
    <xdr:sp>
      <xdr:nvSpPr>
        <xdr:cNvPr id="3" name="Line 3"/>
        <xdr:cNvSpPr>
          <a:spLocks/>
        </xdr:cNvSpPr>
      </xdr:nvSpPr>
      <xdr:spPr>
        <a:xfrm flipV="1">
          <a:off x="5943600" y="2162175"/>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123825</xdr:rowOff>
    </xdr:from>
    <xdr:to>
      <xdr:col>5</xdr:col>
      <xdr:colOff>0</xdr:colOff>
      <xdr:row>10</xdr:row>
      <xdr:rowOff>123825</xdr:rowOff>
    </xdr:to>
    <xdr:sp>
      <xdr:nvSpPr>
        <xdr:cNvPr id="4" name="Line 4"/>
        <xdr:cNvSpPr>
          <a:spLocks/>
        </xdr:cNvSpPr>
      </xdr:nvSpPr>
      <xdr:spPr>
        <a:xfrm flipH="1">
          <a:off x="4895850" y="22479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10</xdr:row>
      <xdr:rowOff>133350</xdr:rowOff>
    </xdr:from>
    <xdr:to>
      <xdr:col>6</xdr:col>
      <xdr:colOff>638175</xdr:colOff>
      <xdr:row>10</xdr:row>
      <xdr:rowOff>133350</xdr:rowOff>
    </xdr:to>
    <xdr:sp>
      <xdr:nvSpPr>
        <xdr:cNvPr id="5" name="Line 6"/>
        <xdr:cNvSpPr>
          <a:spLocks/>
        </xdr:cNvSpPr>
      </xdr:nvSpPr>
      <xdr:spPr>
        <a:xfrm>
          <a:off x="5838825" y="2257425"/>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47625</xdr:rowOff>
    </xdr:from>
    <xdr:to>
      <xdr:col>6</xdr:col>
      <xdr:colOff>733425</xdr:colOff>
      <xdr:row>49</xdr:row>
      <xdr:rowOff>47625</xdr:rowOff>
    </xdr:to>
    <xdr:sp>
      <xdr:nvSpPr>
        <xdr:cNvPr id="6" name="Line 8"/>
        <xdr:cNvSpPr>
          <a:spLocks/>
        </xdr:cNvSpPr>
      </xdr:nvSpPr>
      <xdr:spPr>
        <a:xfrm>
          <a:off x="5734050" y="9534525"/>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49</xdr:row>
      <xdr:rowOff>38100</xdr:rowOff>
    </xdr:from>
    <xdr:to>
      <xdr:col>6</xdr:col>
      <xdr:colOff>733425</xdr:colOff>
      <xdr:row>49</xdr:row>
      <xdr:rowOff>47625</xdr:rowOff>
    </xdr:to>
    <xdr:sp>
      <xdr:nvSpPr>
        <xdr:cNvPr id="7" name="Line 9"/>
        <xdr:cNvSpPr>
          <a:spLocks/>
        </xdr:cNvSpPr>
      </xdr:nvSpPr>
      <xdr:spPr>
        <a:xfrm flipV="1">
          <a:off x="5943600" y="9525000"/>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123825</xdr:rowOff>
    </xdr:from>
    <xdr:to>
      <xdr:col>5</xdr:col>
      <xdr:colOff>0</xdr:colOff>
      <xdr:row>49</xdr:row>
      <xdr:rowOff>123825</xdr:rowOff>
    </xdr:to>
    <xdr:sp>
      <xdr:nvSpPr>
        <xdr:cNvPr id="8" name="Line 10"/>
        <xdr:cNvSpPr>
          <a:spLocks/>
        </xdr:cNvSpPr>
      </xdr:nvSpPr>
      <xdr:spPr>
        <a:xfrm flipH="1">
          <a:off x="4895850" y="96107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49</xdr:row>
      <xdr:rowOff>133350</xdr:rowOff>
    </xdr:from>
    <xdr:to>
      <xdr:col>6</xdr:col>
      <xdr:colOff>638175</xdr:colOff>
      <xdr:row>49</xdr:row>
      <xdr:rowOff>133350</xdr:rowOff>
    </xdr:to>
    <xdr:sp>
      <xdr:nvSpPr>
        <xdr:cNvPr id="9" name="Line 12"/>
        <xdr:cNvSpPr>
          <a:spLocks/>
        </xdr:cNvSpPr>
      </xdr:nvSpPr>
      <xdr:spPr>
        <a:xfrm>
          <a:off x="5838825" y="9620250"/>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114300</xdr:rowOff>
    </xdr:from>
    <xdr:to>
      <xdr:col>6</xdr:col>
      <xdr:colOff>0</xdr:colOff>
      <xdr:row>9</xdr:row>
      <xdr:rowOff>114300</xdr:rowOff>
    </xdr:to>
    <xdr:sp>
      <xdr:nvSpPr>
        <xdr:cNvPr id="10" name="Line 18"/>
        <xdr:cNvSpPr>
          <a:spLocks/>
        </xdr:cNvSpPr>
      </xdr:nvSpPr>
      <xdr:spPr>
        <a:xfrm>
          <a:off x="5734050" y="20383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47625</xdr:rowOff>
    </xdr:from>
    <xdr:to>
      <xdr:col>6</xdr:col>
      <xdr:colOff>0</xdr:colOff>
      <xdr:row>10</xdr:row>
      <xdr:rowOff>47625</xdr:rowOff>
    </xdr:to>
    <xdr:sp>
      <xdr:nvSpPr>
        <xdr:cNvPr id="11" name="Line 19"/>
        <xdr:cNvSpPr>
          <a:spLocks/>
        </xdr:cNvSpPr>
      </xdr:nvSpPr>
      <xdr:spPr>
        <a:xfrm>
          <a:off x="5734050" y="21717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38100</xdr:rowOff>
    </xdr:from>
    <xdr:to>
      <xdr:col>6</xdr:col>
      <xdr:colOff>0</xdr:colOff>
      <xdr:row>10</xdr:row>
      <xdr:rowOff>47625</xdr:rowOff>
    </xdr:to>
    <xdr:sp>
      <xdr:nvSpPr>
        <xdr:cNvPr id="12" name="Line 20"/>
        <xdr:cNvSpPr>
          <a:spLocks/>
        </xdr:cNvSpPr>
      </xdr:nvSpPr>
      <xdr:spPr>
        <a:xfrm flipV="1">
          <a:off x="5734050" y="2162175"/>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133350</xdr:rowOff>
    </xdr:from>
    <xdr:to>
      <xdr:col>6</xdr:col>
      <xdr:colOff>0</xdr:colOff>
      <xdr:row>10</xdr:row>
      <xdr:rowOff>133350</xdr:rowOff>
    </xdr:to>
    <xdr:sp>
      <xdr:nvSpPr>
        <xdr:cNvPr id="13" name="Line 21"/>
        <xdr:cNvSpPr>
          <a:spLocks/>
        </xdr:cNvSpPr>
      </xdr:nvSpPr>
      <xdr:spPr>
        <a:xfrm>
          <a:off x="5734050" y="22574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47625</xdr:rowOff>
    </xdr:from>
    <xdr:to>
      <xdr:col>6</xdr:col>
      <xdr:colOff>0</xdr:colOff>
      <xdr:row>49</xdr:row>
      <xdr:rowOff>47625</xdr:rowOff>
    </xdr:to>
    <xdr:sp>
      <xdr:nvSpPr>
        <xdr:cNvPr id="14" name="Line 22"/>
        <xdr:cNvSpPr>
          <a:spLocks/>
        </xdr:cNvSpPr>
      </xdr:nvSpPr>
      <xdr:spPr>
        <a:xfrm>
          <a:off x="5734050" y="95345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38100</xdr:rowOff>
    </xdr:from>
    <xdr:to>
      <xdr:col>6</xdr:col>
      <xdr:colOff>0</xdr:colOff>
      <xdr:row>49</xdr:row>
      <xdr:rowOff>47625</xdr:rowOff>
    </xdr:to>
    <xdr:sp>
      <xdr:nvSpPr>
        <xdr:cNvPr id="15" name="Line 23"/>
        <xdr:cNvSpPr>
          <a:spLocks/>
        </xdr:cNvSpPr>
      </xdr:nvSpPr>
      <xdr:spPr>
        <a:xfrm flipV="1">
          <a:off x="5734050" y="9525000"/>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133350</xdr:rowOff>
    </xdr:from>
    <xdr:to>
      <xdr:col>6</xdr:col>
      <xdr:colOff>0</xdr:colOff>
      <xdr:row>49</xdr:row>
      <xdr:rowOff>133350</xdr:rowOff>
    </xdr:to>
    <xdr:sp>
      <xdr:nvSpPr>
        <xdr:cNvPr id="16" name="Line 24"/>
        <xdr:cNvSpPr>
          <a:spLocks/>
        </xdr:cNvSpPr>
      </xdr:nvSpPr>
      <xdr:spPr>
        <a:xfrm>
          <a:off x="5734050" y="96202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43</xdr:row>
      <xdr:rowOff>95250</xdr:rowOff>
    </xdr:from>
    <xdr:to>
      <xdr:col>16</xdr:col>
      <xdr:colOff>914400</xdr:colOff>
      <xdr:row>44</xdr:row>
      <xdr:rowOff>190500</xdr:rowOff>
    </xdr:to>
    <xdr:sp>
      <xdr:nvSpPr>
        <xdr:cNvPr id="17" name="Text 48"/>
        <xdr:cNvSpPr txBox="1">
          <a:spLocks noChangeArrowheads="1"/>
        </xdr:cNvSpPr>
      </xdr:nvSpPr>
      <xdr:spPr>
        <a:xfrm>
          <a:off x="447675" y="8220075"/>
          <a:ext cx="12268200" cy="295275"/>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Changes In Total Equity should be read in conjunction with the Annual Audited Financial Statements of the Group for the year ended 31 December 2009)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78</xdr:row>
      <xdr:rowOff>133350</xdr:rowOff>
    </xdr:from>
    <xdr:to>
      <xdr:col>5</xdr:col>
      <xdr:colOff>923925</xdr:colOff>
      <xdr:row>81</xdr:row>
      <xdr:rowOff>123825</xdr:rowOff>
    </xdr:to>
    <xdr:sp>
      <xdr:nvSpPr>
        <xdr:cNvPr id="1" name="Text 48"/>
        <xdr:cNvSpPr txBox="1">
          <a:spLocks noChangeArrowheads="1"/>
        </xdr:cNvSpPr>
      </xdr:nvSpPr>
      <xdr:spPr>
        <a:xfrm>
          <a:off x="104775" y="14506575"/>
          <a:ext cx="65722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Cash Flows should be read in conjunction with the audited Annual Financial Statements of the Group for the year ended 31 December 2009)</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9</xdr:row>
      <xdr:rowOff>28575</xdr:rowOff>
    </xdr:from>
    <xdr:to>
      <xdr:col>8</xdr:col>
      <xdr:colOff>838200</xdr:colOff>
      <xdr:row>21</xdr:row>
      <xdr:rowOff>0</xdr:rowOff>
    </xdr:to>
    <xdr:sp>
      <xdr:nvSpPr>
        <xdr:cNvPr id="1" name="Text 48"/>
        <xdr:cNvSpPr txBox="1">
          <a:spLocks noChangeArrowheads="1"/>
        </xdr:cNvSpPr>
      </xdr:nvSpPr>
      <xdr:spPr>
        <a:xfrm>
          <a:off x="447675" y="1724025"/>
          <a:ext cx="6181725" cy="19812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Standards Board ("MASB") and paragraph 9.22 and Appendix 9B of the Listing Requirements of  Bursa Malaysia Securities Berhad, and should be read in conjunction with the Group's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for the interim financial report are consistent with those adopted for the annual audited financial statements for the year ended 31 December 2009, except for the adoption of new/revised FRSs that are effective 1 January 2010. These new/revised FRSs does not have any significant impact on the financial position or results of the Group except for change in disclosure format.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23</xdr:row>
      <xdr:rowOff>104775</xdr:rowOff>
    </xdr:from>
    <xdr:to>
      <xdr:col>8</xdr:col>
      <xdr:colOff>885825</xdr:colOff>
      <xdr:row>27</xdr:row>
      <xdr:rowOff>9525</xdr:rowOff>
    </xdr:to>
    <xdr:sp>
      <xdr:nvSpPr>
        <xdr:cNvPr id="2" name="Text 48"/>
        <xdr:cNvSpPr txBox="1">
          <a:spLocks noChangeArrowheads="1"/>
        </xdr:cNvSpPr>
      </xdr:nvSpPr>
      <xdr:spPr>
        <a:xfrm>
          <a:off x="466725" y="4210050"/>
          <a:ext cx="6210300" cy="7048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audit report of the Group's annual financial statements for the financial year ended 31 December 2009 was not subject to any qualification.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28</xdr:row>
      <xdr:rowOff>104775</xdr:rowOff>
    </xdr:from>
    <xdr:to>
      <xdr:col>8</xdr:col>
      <xdr:colOff>876300</xdr:colOff>
      <xdr:row>30</xdr:row>
      <xdr:rowOff>133350</xdr:rowOff>
    </xdr:to>
    <xdr:sp>
      <xdr:nvSpPr>
        <xdr:cNvPr id="3" name="Text 48"/>
        <xdr:cNvSpPr txBox="1">
          <a:spLocks noChangeArrowheads="1"/>
        </xdr:cNvSpPr>
      </xdr:nvSpPr>
      <xdr:spPr>
        <a:xfrm>
          <a:off x="466725" y="5210175"/>
          <a:ext cx="6200775" cy="4286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32</xdr:row>
      <xdr:rowOff>0</xdr:rowOff>
    </xdr:from>
    <xdr:to>
      <xdr:col>8</xdr:col>
      <xdr:colOff>885825</xdr:colOff>
      <xdr:row>33</xdr:row>
      <xdr:rowOff>57150</xdr:rowOff>
    </xdr:to>
    <xdr:sp>
      <xdr:nvSpPr>
        <xdr:cNvPr id="4" name="Text 48"/>
        <xdr:cNvSpPr txBox="1">
          <a:spLocks noChangeArrowheads="1"/>
        </xdr:cNvSpPr>
      </xdr:nvSpPr>
      <xdr:spPr>
        <a:xfrm>
          <a:off x="466725" y="5905500"/>
          <a:ext cx="6210300" cy="257175"/>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Unusual Items Affecting Assets, Liabilities, Equity, Net Income or Cash Flow</a:t>
          </a:r>
        </a:p>
      </xdr:txBody>
    </xdr:sp>
    <xdr:clientData/>
  </xdr:twoCellAnchor>
  <xdr:twoCellAnchor>
    <xdr:from>
      <xdr:col>1</xdr:col>
      <xdr:colOff>19050</xdr:colOff>
      <xdr:row>33</xdr:row>
      <xdr:rowOff>142875</xdr:rowOff>
    </xdr:from>
    <xdr:to>
      <xdr:col>8</xdr:col>
      <xdr:colOff>895350</xdr:colOff>
      <xdr:row>37</xdr:row>
      <xdr:rowOff>0</xdr:rowOff>
    </xdr:to>
    <xdr:sp>
      <xdr:nvSpPr>
        <xdr:cNvPr id="5" name="Text 48"/>
        <xdr:cNvSpPr txBox="1">
          <a:spLocks noChangeArrowheads="1"/>
        </xdr:cNvSpPr>
      </xdr:nvSpPr>
      <xdr:spPr>
        <a:xfrm>
          <a:off x="485775" y="6248400"/>
          <a:ext cx="6200775" cy="5905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were no unusual items affecting assets, liabilities, equity, net income or cash flows of the Group for the current quarter ended 30 September 2010.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39</xdr:row>
      <xdr:rowOff>171450</xdr:rowOff>
    </xdr:from>
    <xdr:to>
      <xdr:col>8</xdr:col>
      <xdr:colOff>876300</xdr:colOff>
      <xdr:row>41</xdr:row>
      <xdr:rowOff>190500</xdr:rowOff>
    </xdr:to>
    <xdr:sp>
      <xdr:nvSpPr>
        <xdr:cNvPr id="6" name="Text 48"/>
        <xdr:cNvSpPr txBox="1">
          <a:spLocks noChangeArrowheads="1"/>
        </xdr:cNvSpPr>
      </xdr:nvSpPr>
      <xdr:spPr>
        <a:xfrm>
          <a:off x="485775" y="7410450"/>
          <a:ext cx="6181725" cy="4191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changes in estimates of amounts reported in prior financial years that have a material effect in the current period.</a:t>
          </a:r>
        </a:p>
      </xdr:txBody>
    </xdr:sp>
    <xdr:clientData/>
  </xdr:twoCellAnchor>
  <xdr:twoCellAnchor>
    <xdr:from>
      <xdr:col>1</xdr:col>
      <xdr:colOff>295275</xdr:colOff>
      <xdr:row>44</xdr:row>
      <xdr:rowOff>0</xdr:rowOff>
    </xdr:from>
    <xdr:to>
      <xdr:col>9</xdr:col>
      <xdr:colOff>9525</xdr:colOff>
      <xdr:row>44</xdr:row>
      <xdr:rowOff>0</xdr:rowOff>
    </xdr:to>
    <xdr:sp>
      <xdr:nvSpPr>
        <xdr:cNvPr id="7" name="Text 48"/>
        <xdr:cNvSpPr txBox="1">
          <a:spLocks noChangeArrowheads="1"/>
        </xdr:cNvSpPr>
      </xdr:nvSpPr>
      <xdr:spPr>
        <a:xfrm>
          <a:off x="762000" y="820102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Long Dated Non-Performing Loans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44</xdr:row>
      <xdr:rowOff>0</xdr:rowOff>
    </xdr:from>
    <xdr:to>
      <xdr:col>9</xdr:col>
      <xdr:colOff>9525</xdr:colOff>
      <xdr:row>44</xdr:row>
      <xdr:rowOff>0</xdr:rowOff>
    </xdr:to>
    <xdr:sp>
      <xdr:nvSpPr>
        <xdr:cNvPr id="8" name="Text 48"/>
        <xdr:cNvSpPr txBox="1">
          <a:spLocks noChangeArrowheads="1"/>
        </xdr:cNvSpPr>
      </xdr:nvSpPr>
      <xdr:spPr>
        <a:xfrm>
          <a:off x="762000" y="820102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45</xdr:row>
      <xdr:rowOff>104775</xdr:rowOff>
    </xdr:from>
    <xdr:to>
      <xdr:col>8</xdr:col>
      <xdr:colOff>895350</xdr:colOff>
      <xdr:row>57</xdr:row>
      <xdr:rowOff>104775</xdr:rowOff>
    </xdr:to>
    <xdr:sp>
      <xdr:nvSpPr>
        <xdr:cNvPr id="9" name="Text 48"/>
        <xdr:cNvSpPr txBox="1">
          <a:spLocks noChangeArrowheads="1"/>
        </xdr:cNvSpPr>
      </xdr:nvSpPr>
      <xdr:spPr>
        <a:xfrm>
          <a:off x="495300" y="8505825"/>
          <a:ext cx="6191250" cy="23622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On 25 March 2010, the Company completed its  rights issue exercise with the listing of  1,177,956,579 rights shares on the Main Market of Bursa Malaysia Securities Berhad. The number of  ordinary shares in issue after the completion of the rights issue is therefore 2,355,913,158 ordinary shares of RM0.50 each. 
A total of 348,603,195 warrants were issued by the Company in conjunction with a rights issue exercise completed in year 2000. Each warrant is convertible into one new ordinary share of RM0.50 each at the exercise price of RM1.50 per share. The warrants are valid for a period of ten years and shall expire on 26 July 2010. Pursuant to the completion of the rights issue exercise on 25 March 2010, an additional 57,790,946 warrants were issued to warrant holders and the exercise price of the Company's warrants was adjusted to RM1.29 per share with no revision in the above expiry date. To-date, none of the warrants has been exercised and all the warrants have expired on 26 July 2010.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52</xdr:row>
      <xdr:rowOff>0</xdr:rowOff>
    </xdr:from>
    <xdr:to>
      <xdr:col>9</xdr:col>
      <xdr:colOff>28575</xdr:colOff>
      <xdr:row>52</xdr:row>
      <xdr:rowOff>0</xdr:rowOff>
    </xdr:to>
    <xdr:sp>
      <xdr:nvSpPr>
        <xdr:cNvPr id="10" name="Text 48"/>
        <xdr:cNvSpPr txBox="1">
          <a:spLocks noChangeArrowheads="1"/>
        </xdr:cNvSpPr>
      </xdr:nvSpPr>
      <xdr:spPr>
        <a:xfrm>
          <a:off x="762000" y="9763125"/>
          <a:ext cx="6000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67</xdr:row>
      <xdr:rowOff>85725</xdr:rowOff>
    </xdr:from>
    <xdr:to>
      <xdr:col>8</xdr:col>
      <xdr:colOff>885825</xdr:colOff>
      <xdr:row>68</xdr:row>
      <xdr:rowOff>133350</xdr:rowOff>
    </xdr:to>
    <xdr:sp>
      <xdr:nvSpPr>
        <xdr:cNvPr id="11" name="Text 48"/>
        <xdr:cNvSpPr txBox="1">
          <a:spLocks noChangeArrowheads="1"/>
        </xdr:cNvSpPr>
      </xdr:nvSpPr>
      <xdr:spPr>
        <a:xfrm>
          <a:off x="476250" y="12849225"/>
          <a:ext cx="6200775" cy="2476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was no dividend paid during the current financial quarter.</a:t>
          </a:r>
        </a:p>
      </xdr:txBody>
    </xdr:sp>
    <xdr:clientData/>
  </xdr:twoCellAnchor>
  <xdr:twoCellAnchor>
    <xdr:from>
      <xdr:col>1</xdr:col>
      <xdr:colOff>38100</xdr:colOff>
      <xdr:row>94</xdr:row>
      <xdr:rowOff>171450</xdr:rowOff>
    </xdr:from>
    <xdr:to>
      <xdr:col>8</xdr:col>
      <xdr:colOff>914400</xdr:colOff>
      <xdr:row>97</xdr:row>
      <xdr:rowOff>19050</xdr:rowOff>
    </xdr:to>
    <xdr:sp>
      <xdr:nvSpPr>
        <xdr:cNvPr id="12" name="Text 48"/>
        <xdr:cNvSpPr txBox="1">
          <a:spLocks noChangeArrowheads="1"/>
        </xdr:cNvSpPr>
      </xdr:nvSpPr>
      <xdr:spPr>
        <a:xfrm>
          <a:off x="504825" y="17964150"/>
          <a:ext cx="6200775" cy="4476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carrying value of the property, plant and equipment is stated at cost less depreciation and impairment losses.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112</xdr:row>
      <xdr:rowOff>161925</xdr:rowOff>
    </xdr:from>
    <xdr:to>
      <xdr:col>8</xdr:col>
      <xdr:colOff>895350</xdr:colOff>
      <xdr:row>119</xdr:row>
      <xdr:rowOff>142875</xdr:rowOff>
    </xdr:to>
    <xdr:sp>
      <xdr:nvSpPr>
        <xdr:cNvPr id="13" name="Text 48"/>
        <xdr:cNvSpPr txBox="1">
          <a:spLocks noChangeArrowheads="1"/>
        </xdr:cNvSpPr>
      </xdr:nvSpPr>
      <xdr:spPr>
        <a:xfrm>
          <a:off x="476250" y="21440775"/>
          <a:ext cx="6210300" cy="13811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Hotel Indochine (Hanoi), an indirect 70% owned inactive subsidiary of the Company, was disposed off during the financial period 30 September 2010.  
The Group had also, during the financial period 30 September 2010, commenced members' voluntary winding-up proceedings for three dormant/inactive indirect subsidiaries of the Company i.e. Asas Struktur Sdn Bhd, Mega Pascal EC Sdn Bhd and Pintar Citra Sdn Bhd.
</a:t>
          </a:r>
        </a:p>
      </xdr:txBody>
    </xdr:sp>
    <xdr:clientData/>
  </xdr:twoCellAnchor>
  <xdr:twoCellAnchor>
    <xdr:from>
      <xdr:col>1</xdr:col>
      <xdr:colOff>257175</xdr:colOff>
      <xdr:row>122</xdr:row>
      <xdr:rowOff>171450</xdr:rowOff>
    </xdr:from>
    <xdr:to>
      <xdr:col>8</xdr:col>
      <xdr:colOff>819150</xdr:colOff>
      <xdr:row>124</xdr:row>
      <xdr:rowOff>28575</xdr:rowOff>
    </xdr:to>
    <xdr:sp>
      <xdr:nvSpPr>
        <xdr:cNvPr id="14" name="Text 48"/>
        <xdr:cNvSpPr txBox="1">
          <a:spLocks noChangeArrowheads="1"/>
        </xdr:cNvSpPr>
      </xdr:nvSpPr>
      <xdr:spPr>
        <a:xfrm>
          <a:off x="723900" y="23450550"/>
          <a:ext cx="5886450" cy="2571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Changes in the contingent liabilities since 31 December 2009 are as follows:-                        </a:t>
          </a:r>
        </a:p>
      </xdr:txBody>
    </xdr:sp>
    <xdr:clientData/>
  </xdr:twoCellAnchor>
  <xdr:twoCellAnchor>
    <xdr:from>
      <xdr:col>0</xdr:col>
      <xdr:colOff>0</xdr:colOff>
      <xdr:row>137</xdr:row>
      <xdr:rowOff>0</xdr:rowOff>
    </xdr:from>
    <xdr:to>
      <xdr:col>9</xdr:col>
      <xdr:colOff>28575</xdr:colOff>
      <xdr:row>137</xdr:row>
      <xdr:rowOff>0</xdr:rowOff>
    </xdr:to>
    <xdr:sp>
      <xdr:nvSpPr>
        <xdr:cNvPr id="15" name="Text 48"/>
        <xdr:cNvSpPr txBox="1">
          <a:spLocks noChangeArrowheads="1"/>
        </xdr:cNvSpPr>
      </xdr:nvSpPr>
      <xdr:spPr>
        <a:xfrm>
          <a:off x="0" y="26184225"/>
          <a:ext cx="6762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137</xdr:row>
      <xdr:rowOff>0</xdr:rowOff>
    </xdr:from>
    <xdr:to>
      <xdr:col>9</xdr:col>
      <xdr:colOff>28575</xdr:colOff>
      <xdr:row>137</xdr:row>
      <xdr:rowOff>0</xdr:rowOff>
    </xdr:to>
    <xdr:sp>
      <xdr:nvSpPr>
        <xdr:cNvPr id="16" name="Text 48"/>
        <xdr:cNvSpPr txBox="1">
          <a:spLocks noChangeArrowheads="1"/>
        </xdr:cNvSpPr>
      </xdr:nvSpPr>
      <xdr:spPr>
        <a:xfrm>
          <a:off x="2266950" y="2618422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101: Presentation of Financial Statements</a:t>
          </a:r>
        </a:p>
      </xdr:txBody>
    </xdr:sp>
    <xdr:clientData/>
  </xdr:twoCellAnchor>
  <xdr:twoCellAnchor>
    <xdr:from>
      <xdr:col>2</xdr:col>
      <xdr:colOff>342900</xdr:colOff>
      <xdr:row>137</xdr:row>
      <xdr:rowOff>0</xdr:rowOff>
    </xdr:from>
    <xdr:to>
      <xdr:col>9</xdr:col>
      <xdr:colOff>28575</xdr:colOff>
      <xdr:row>137</xdr:row>
      <xdr:rowOff>0</xdr:rowOff>
    </xdr:to>
    <xdr:sp>
      <xdr:nvSpPr>
        <xdr:cNvPr id="17" name="Text 48"/>
        <xdr:cNvSpPr txBox="1">
          <a:spLocks noChangeArrowheads="1"/>
        </xdr:cNvSpPr>
      </xdr:nvSpPr>
      <xdr:spPr>
        <a:xfrm>
          <a:off x="2266950" y="2618422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137</xdr:row>
      <xdr:rowOff>0</xdr:rowOff>
    </xdr:from>
    <xdr:to>
      <xdr:col>9</xdr:col>
      <xdr:colOff>28575</xdr:colOff>
      <xdr:row>137</xdr:row>
      <xdr:rowOff>0</xdr:rowOff>
    </xdr:to>
    <xdr:sp>
      <xdr:nvSpPr>
        <xdr:cNvPr id="18" name="Text 48"/>
        <xdr:cNvSpPr txBox="1">
          <a:spLocks noChangeArrowheads="1"/>
        </xdr:cNvSpPr>
      </xdr:nvSpPr>
      <xdr:spPr>
        <a:xfrm>
          <a:off x="2266950" y="2618422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3: Business Combinations and FRS 136: Impairment of Assets </a:t>
          </a:r>
        </a:p>
      </xdr:txBody>
    </xdr:sp>
    <xdr:clientData/>
  </xdr:twoCellAnchor>
  <xdr:twoCellAnchor>
    <xdr:from>
      <xdr:col>2</xdr:col>
      <xdr:colOff>314325</xdr:colOff>
      <xdr:row>137</xdr:row>
      <xdr:rowOff>0</xdr:rowOff>
    </xdr:from>
    <xdr:to>
      <xdr:col>8</xdr:col>
      <xdr:colOff>885825</xdr:colOff>
      <xdr:row>137</xdr:row>
      <xdr:rowOff>0</xdr:rowOff>
    </xdr:to>
    <xdr:sp>
      <xdr:nvSpPr>
        <xdr:cNvPr id="19" name="Text 48"/>
        <xdr:cNvSpPr txBox="1">
          <a:spLocks noChangeArrowheads="1"/>
        </xdr:cNvSpPr>
      </xdr:nvSpPr>
      <xdr:spPr>
        <a:xfrm>
          <a:off x="2238375" y="26184225"/>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FRS 3 Business Combination and the consequential changes to FRS 136 Impairment of Assets, has resulted in a change in the accounting policy relating to purchased goodwill.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137</xdr:row>
      <xdr:rowOff>0</xdr:rowOff>
    </xdr:from>
    <xdr:to>
      <xdr:col>9</xdr:col>
      <xdr:colOff>28575</xdr:colOff>
      <xdr:row>137</xdr:row>
      <xdr:rowOff>0</xdr:rowOff>
    </xdr:to>
    <xdr:sp>
      <xdr:nvSpPr>
        <xdr:cNvPr id="20" name="Text 48"/>
        <xdr:cNvSpPr txBox="1">
          <a:spLocks noChangeArrowheads="1"/>
        </xdr:cNvSpPr>
      </xdr:nvSpPr>
      <xdr:spPr>
        <a:xfrm>
          <a:off x="2238375" y="26184225"/>
          <a:ext cx="45243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137</xdr:row>
      <xdr:rowOff>0</xdr:rowOff>
    </xdr:from>
    <xdr:to>
      <xdr:col>8</xdr:col>
      <xdr:colOff>866775</xdr:colOff>
      <xdr:row>137</xdr:row>
      <xdr:rowOff>0</xdr:rowOff>
    </xdr:to>
    <xdr:sp>
      <xdr:nvSpPr>
        <xdr:cNvPr id="21" name="Text 48"/>
        <xdr:cNvSpPr txBox="1">
          <a:spLocks noChangeArrowheads="1"/>
        </xdr:cNvSpPr>
      </xdr:nvSpPr>
      <xdr:spPr>
        <a:xfrm>
          <a:off x="723900" y="26184225"/>
          <a:ext cx="59340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changes in accounting policies as described above which were adjusted to the opening retained profits/(loss) and capital reserves of the Group are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106</xdr:row>
      <xdr:rowOff>180975</xdr:rowOff>
    </xdr:from>
    <xdr:to>
      <xdr:col>8</xdr:col>
      <xdr:colOff>819150</xdr:colOff>
      <xdr:row>108</xdr:row>
      <xdr:rowOff>114300</xdr:rowOff>
    </xdr:to>
    <xdr:sp>
      <xdr:nvSpPr>
        <xdr:cNvPr id="22" name="Text 48"/>
        <xdr:cNvSpPr txBox="1">
          <a:spLocks noChangeArrowheads="1"/>
        </xdr:cNvSpPr>
      </xdr:nvSpPr>
      <xdr:spPr>
        <a:xfrm>
          <a:off x="466725" y="20297775"/>
          <a:ext cx="6143625" cy="3333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are no material events subsequent to 30 September 2010 to be disclosed.</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137</xdr:row>
      <xdr:rowOff>0</xdr:rowOff>
    </xdr:from>
    <xdr:to>
      <xdr:col>9</xdr:col>
      <xdr:colOff>28575</xdr:colOff>
      <xdr:row>137</xdr:row>
      <xdr:rowOff>0</xdr:rowOff>
    </xdr:to>
    <xdr:sp>
      <xdr:nvSpPr>
        <xdr:cNvPr id="23" name="Text 48"/>
        <xdr:cNvSpPr txBox="1">
          <a:spLocks noChangeArrowheads="1"/>
        </xdr:cNvSpPr>
      </xdr:nvSpPr>
      <xdr:spPr>
        <a:xfrm>
          <a:off x="2266950" y="2618422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100</xdr:row>
      <xdr:rowOff>152400</xdr:rowOff>
    </xdr:from>
    <xdr:to>
      <xdr:col>8</xdr:col>
      <xdr:colOff>933450</xdr:colOff>
      <xdr:row>103</xdr:row>
      <xdr:rowOff>76200</xdr:rowOff>
    </xdr:to>
    <xdr:sp>
      <xdr:nvSpPr>
        <xdr:cNvPr id="24" name="Text 48"/>
        <xdr:cNvSpPr txBox="1">
          <a:spLocks noChangeArrowheads="1"/>
        </xdr:cNvSpPr>
      </xdr:nvSpPr>
      <xdr:spPr>
        <a:xfrm>
          <a:off x="485775" y="19107150"/>
          <a:ext cx="6238875" cy="5238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Capital commitments for the purchase of property, plant and equipment as at 30 September 2010 amounted to RM44.72 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133</xdr:row>
      <xdr:rowOff>161925</xdr:rowOff>
    </xdr:from>
    <xdr:to>
      <xdr:col>8</xdr:col>
      <xdr:colOff>828675</xdr:colOff>
      <xdr:row>135</xdr:row>
      <xdr:rowOff>19050</xdr:rowOff>
    </xdr:to>
    <xdr:sp>
      <xdr:nvSpPr>
        <xdr:cNvPr id="25" name="Text 48"/>
        <xdr:cNvSpPr txBox="1">
          <a:spLocks noChangeArrowheads="1"/>
        </xdr:cNvSpPr>
      </xdr:nvSpPr>
      <xdr:spPr>
        <a:xfrm>
          <a:off x="733425" y="25546050"/>
          <a:ext cx="5886450"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are no contingent assets as at the date of this report.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61</xdr:row>
      <xdr:rowOff>19050</xdr:rowOff>
    </xdr:from>
    <xdr:to>
      <xdr:col>8</xdr:col>
      <xdr:colOff>914400</xdr:colOff>
      <xdr:row>64</xdr:row>
      <xdr:rowOff>133350</xdr:rowOff>
    </xdr:to>
    <xdr:sp>
      <xdr:nvSpPr>
        <xdr:cNvPr id="26" name="TextBox 50"/>
        <xdr:cNvSpPr txBox="1">
          <a:spLocks noChangeArrowheads="1"/>
        </xdr:cNvSpPr>
      </xdr:nvSpPr>
      <xdr:spPr>
        <a:xfrm>
          <a:off x="476250" y="11582400"/>
          <a:ext cx="6229350" cy="714375"/>
        </a:xfrm>
        <a:prstGeom prst="rect">
          <a:avLst/>
        </a:prstGeom>
        <a:noFill/>
        <a:ln w="9525" cmpd="sng">
          <a:noFill/>
        </a:ln>
      </xdr:spPr>
      <xdr:txBody>
        <a:bodyPr vertOverflow="clip" wrap="square"/>
        <a:p>
          <a:pPr algn="l">
            <a:defRPr/>
          </a:pPr>
          <a:r>
            <a:rPr lang="en-US" cap="none" sz="1200" b="0" i="0" u="none" baseline="0"/>
            <a:t>During the financial period ended 30 September 2010, the Company has bought back 3,615,000 ordinary shares of RM0.50 each at average cost of  RM0.40 per share.  The shares bought back have been retained as treasury shares.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390</xdr:row>
      <xdr:rowOff>0</xdr:rowOff>
    </xdr:from>
    <xdr:to>
      <xdr:col>11</xdr:col>
      <xdr:colOff>0</xdr:colOff>
      <xdr:row>390</xdr:row>
      <xdr:rowOff>0</xdr:rowOff>
    </xdr:to>
    <xdr:sp>
      <xdr:nvSpPr>
        <xdr:cNvPr id="1" name="Text 48"/>
        <xdr:cNvSpPr txBox="1">
          <a:spLocks noChangeArrowheads="1"/>
        </xdr:cNvSpPr>
      </xdr:nvSpPr>
      <xdr:spPr>
        <a:xfrm>
          <a:off x="400050" y="73047225"/>
          <a:ext cx="61722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390</xdr:row>
      <xdr:rowOff>0</xdr:rowOff>
    </xdr:from>
    <xdr:to>
      <xdr:col>11</xdr:col>
      <xdr:colOff>0</xdr:colOff>
      <xdr:row>390</xdr:row>
      <xdr:rowOff>0</xdr:rowOff>
    </xdr:to>
    <xdr:sp>
      <xdr:nvSpPr>
        <xdr:cNvPr id="2" name="Text 48"/>
        <xdr:cNvSpPr txBox="1">
          <a:spLocks noChangeArrowheads="1"/>
        </xdr:cNvSpPr>
      </xdr:nvSpPr>
      <xdr:spPr>
        <a:xfrm>
          <a:off x="352425" y="73047225"/>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390</xdr:row>
      <xdr:rowOff>0</xdr:rowOff>
    </xdr:from>
    <xdr:to>
      <xdr:col>11</xdr:col>
      <xdr:colOff>0</xdr:colOff>
      <xdr:row>390</xdr:row>
      <xdr:rowOff>0</xdr:rowOff>
    </xdr:to>
    <xdr:sp>
      <xdr:nvSpPr>
        <xdr:cNvPr id="3" name="Text 48"/>
        <xdr:cNvSpPr txBox="1">
          <a:spLocks noChangeArrowheads="1"/>
        </xdr:cNvSpPr>
      </xdr:nvSpPr>
      <xdr:spPr>
        <a:xfrm>
          <a:off x="352425" y="73047225"/>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390</xdr:row>
      <xdr:rowOff>0</xdr:rowOff>
    </xdr:from>
    <xdr:to>
      <xdr:col>11</xdr:col>
      <xdr:colOff>0</xdr:colOff>
      <xdr:row>390</xdr:row>
      <xdr:rowOff>0</xdr:rowOff>
    </xdr:to>
    <xdr:sp>
      <xdr:nvSpPr>
        <xdr:cNvPr id="4" name="Text 48"/>
        <xdr:cNvSpPr txBox="1">
          <a:spLocks noChangeArrowheads="1"/>
        </xdr:cNvSpPr>
      </xdr:nvSpPr>
      <xdr:spPr>
        <a:xfrm>
          <a:off x="381000" y="73047225"/>
          <a:ext cx="6191250" cy="0"/>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Losses Per Share (cont'd)</a:t>
          </a:r>
        </a:p>
      </xdr:txBody>
    </xdr:sp>
    <xdr:clientData/>
  </xdr:twoCellAnchor>
  <xdr:twoCellAnchor>
    <xdr:from>
      <xdr:col>1</xdr:col>
      <xdr:colOff>0</xdr:colOff>
      <xdr:row>390</xdr:row>
      <xdr:rowOff>0</xdr:rowOff>
    </xdr:from>
    <xdr:to>
      <xdr:col>11</xdr:col>
      <xdr:colOff>0</xdr:colOff>
      <xdr:row>390</xdr:row>
      <xdr:rowOff>0</xdr:rowOff>
    </xdr:to>
    <xdr:sp>
      <xdr:nvSpPr>
        <xdr:cNvPr id="5" name="Text 48"/>
        <xdr:cNvSpPr txBox="1">
          <a:spLocks noChangeArrowheads="1"/>
        </xdr:cNvSpPr>
      </xdr:nvSpPr>
      <xdr:spPr>
        <a:xfrm>
          <a:off x="323850" y="73047225"/>
          <a:ext cx="62484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390</xdr:row>
      <xdr:rowOff>0</xdr:rowOff>
    </xdr:from>
    <xdr:to>
      <xdr:col>11</xdr:col>
      <xdr:colOff>0</xdr:colOff>
      <xdr:row>390</xdr:row>
      <xdr:rowOff>0</xdr:rowOff>
    </xdr:to>
    <xdr:sp>
      <xdr:nvSpPr>
        <xdr:cNvPr id="6" name="Text 48"/>
        <xdr:cNvSpPr txBox="1">
          <a:spLocks noChangeArrowheads="1"/>
        </xdr:cNvSpPr>
      </xdr:nvSpPr>
      <xdr:spPr>
        <a:xfrm>
          <a:off x="352425" y="73047225"/>
          <a:ext cx="62198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Details of financial instruments with off-balance sheet risk as at 31 December 2006:
</a:t>
          </a:r>
          <a:r>
            <a:rPr lang="en-US" cap="none" sz="11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390</xdr:row>
      <xdr:rowOff>0</xdr:rowOff>
    </xdr:from>
    <xdr:to>
      <xdr:col>11</xdr:col>
      <xdr:colOff>0</xdr:colOff>
      <xdr:row>390</xdr:row>
      <xdr:rowOff>0</xdr:rowOff>
    </xdr:to>
    <xdr:sp>
      <xdr:nvSpPr>
        <xdr:cNvPr id="7" name="Text 48"/>
        <xdr:cNvSpPr txBox="1">
          <a:spLocks noChangeArrowheads="1"/>
        </xdr:cNvSpPr>
      </xdr:nvSpPr>
      <xdr:spPr>
        <a:xfrm>
          <a:off x="352425" y="73047225"/>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390</xdr:row>
      <xdr:rowOff>0</xdr:rowOff>
    </xdr:from>
    <xdr:to>
      <xdr:col>11</xdr:col>
      <xdr:colOff>0</xdr:colOff>
      <xdr:row>390</xdr:row>
      <xdr:rowOff>0</xdr:rowOff>
    </xdr:to>
    <xdr:sp>
      <xdr:nvSpPr>
        <xdr:cNvPr id="8" name="Text 48"/>
        <xdr:cNvSpPr txBox="1">
          <a:spLocks noChangeArrowheads="1"/>
        </xdr:cNvSpPr>
      </xdr:nvSpPr>
      <xdr:spPr>
        <a:xfrm>
          <a:off x="352425" y="73047225"/>
          <a:ext cx="6219825" cy="0"/>
        </a:xfrm>
        <a:prstGeom prst="rect">
          <a:avLst/>
        </a:prstGeom>
        <a:solidFill>
          <a:srgbClr val="FFFFFF"/>
        </a:solidFill>
        <a:ln w="1" cmpd="sng">
          <a:noFill/>
        </a:ln>
      </xdr:spPr>
      <xdr:txBody>
        <a:bodyPr vertOverflow="clip" wrap="square" lIns="27432" tIns="27432" rIns="27432" bIns="0"/>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Credit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390</xdr:row>
      <xdr:rowOff>0</xdr:rowOff>
    </xdr:from>
    <xdr:to>
      <xdr:col>11</xdr:col>
      <xdr:colOff>0</xdr:colOff>
      <xdr:row>390</xdr:row>
      <xdr:rowOff>0</xdr:rowOff>
    </xdr:to>
    <xdr:sp>
      <xdr:nvSpPr>
        <xdr:cNvPr id="9" name="Text 48"/>
        <xdr:cNvSpPr txBox="1">
          <a:spLocks noChangeArrowheads="1"/>
        </xdr:cNvSpPr>
      </xdr:nvSpPr>
      <xdr:spPr>
        <a:xfrm>
          <a:off x="352425" y="73047225"/>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Alliance Bank acts as an intermediary with conterparties wo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390</xdr:row>
      <xdr:rowOff>0</xdr:rowOff>
    </xdr:from>
    <xdr:to>
      <xdr:col>11</xdr:col>
      <xdr:colOff>0</xdr:colOff>
      <xdr:row>390</xdr:row>
      <xdr:rowOff>0</xdr:rowOff>
    </xdr:to>
    <xdr:sp>
      <xdr:nvSpPr>
        <xdr:cNvPr id="10" name="Text 48"/>
        <xdr:cNvSpPr txBox="1">
          <a:spLocks noChangeArrowheads="1"/>
        </xdr:cNvSpPr>
      </xdr:nvSpPr>
      <xdr:spPr>
        <a:xfrm>
          <a:off x="352425" y="73047225"/>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12</xdr:col>
      <xdr:colOff>0</xdr:colOff>
      <xdr:row>2</xdr:row>
      <xdr:rowOff>0</xdr:rowOff>
    </xdr:to>
    <xdr:sp>
      <xdr:nvSpPr>
        <xdr:cNvPr id="11" name="Text 48"/>
        <xdr:cNvSpPr txBox="1">
          <a:spLocks noChangeArrowheads="1"/>
        </xdr:cNvSpPr>
      </xdr:nvSpPr>
      <xdr:spPr>
        <a:xfrm>
          <a:off x="352425" y="400050"/>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increase in operating expenses by RM36.6 million or 17.5% was mainly due to the Group's investment in human capital, insfrastructure building and marketing.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registered an improvement in recoveries, recording RM114.5 milion compared to RM45.7 million for the same period last year.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12</xdr:col>
      <xdr:colOff>0</xdr:colOff>
      <xdr:row>2</xdr:row>
      <xdr:rowOff>0</xdr:rowOff>
    </xdr:to>
    <xdr:sp>
      <xdr:nvSpPr>
        <xdr:cNvPr id="12" name="Text 48"/>
        <xdr:cNvSpPr txBox="1">
          <a:spLocks noChangeArrowheads="1"/>
        </xdr:cNvSpPr>
      </xdr:nvSpPr>
      <xdr:spPr>
        <a:xfrm>
          <a:off x="352425" y="400050"/>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12</xdr:col>
      <xdr:colOff>0</xdr:colOff>
      <xdr:row>2</xdr:row>
      <xdr:rowOff>0</xdr:rowOff>
    </xdr:to>
    <xdr:sp>
      <xdr:nvSpPr>
        <xdr:cNvPr id="13" name="Text 48"/>
        <xdr:cNvSpPr txBox="1">
          <a:spLocks noChangeArrowheads="1"/>
        </xdr:cNvSpPr>
      </xdr:nvSpPr>
      <xdr:spPr>
        <a:xfrm>
          <a:off x="3905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12</xdr:col>
      <xdr:colOff>0</xdr:colOff>
      <xdr:row>2</xdr:row>
      <xdr:rowOff>0</xdr:rowOff>
    </xdr:to>
    <xdr:sp>
      <xdr:nvSpPr>
        <xdr:cNvPr id="14" name="Text 48"/>
        <xdr:cNvSpPr txBox="1">
          <a:spLocks noChangeArrowheads="1"/>
        </xdr:cNvSpPr>
      </xdr:nvSpPr>
      <xdr:spPr>
        <a:xfrm>
          <a:off x="333375" y="400050"/>
          <a:ext cx="62388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instance, credit cards have outgrown the industry's year-on-year average and for 2nd Quarter, recorded a 19% growth, the best in five quarters. Distribution channels are also being strengthened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12</xdr:col>
      <xdr:colOff>0</xdr:colOff>
      <xdr:row>2</xdr:row>
      <xdr:rowOff>0</xdr:rowOff>
    </xdr:to>
    <xdr:sp>
      <xdr:nvSpPr>
        <xdr:cNvPr id="15" name="Text 48"/>
        <xdr:cNvSpPr txBox="1">
          <a:spLocks noChangeArrowheads="1"/>
        </xdr:cNvSpPr>
      </xdr:nvSpPr>
      <xdr:spPr>
        <a:xfrm>
          <a:off x="352425" y="400050"/>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28575</xdr:colOff>
      <xdr:row>2</xdr:row>
      <xdr:rowOff>0</xdr:rowOff>
    </xdr:to>
    <xdr:sp>
      <xdr:nvSpPr>
        <xdr:cNvPr id="16" name="Text 48"/>
        <xdr:cNvSpPr txBox="1">
          <a:spLocks noChangeArrowheads="1"/>
        </xdr:cNvSpPr>
      </xdr:nvSpPr>
      <xdr:spPr>
        <a:xfrm>
          <a:off x="323850" y="400050"/>
          <a:ext cx="62484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12</xdr:col>
      <xdr:colOff>0</xdr:colOff>
      <xdr:row>2</xdr:row>
      <xdr:rowOff>0</xdr:rowOff>
    </xdr:to>
    <xdr:sp>
      <xdr:nvSpPr>
        <xdr:cNvPr id="17" name="Text 48"/>
        <xdr:cNvSpPr txBox="1">
          <a:spLocks noChangeArrowheads="1"/>
        </xdr:cNvSpPr>
      </xdr:nvSpPr>
      <xdr:spPr>
        <a:xfrm>
          <a:off x="381000" y="400050"/>
          <a:ext cx="61912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12</xdr:col>
      <xdr:colOff>0</xdr:colOff>
      <xdr:row>2</xdr:row>
      <xdr:rowOff>0</xdr:rowOff>
    </xdr:to>
    <xdr:sp>
      <xdr:nvSpPr>
        <xdr:cNvPr id="18" name="Text 48"/>
        <xdr:cNvSpPr txBox="1">
          <a:spLocks noChangeArrowheads="1"/>
        </xdr:cNvSpPr>
      </xdr:nvSpPr>
      <xdr:spPr>
        <a:xfrm>
          <a:off x="381000" y="400050"/>
          <a:ext cx="61912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12</xdr:col>
      <xdr:colOff>0</xdr:colOff>
      <xdr:row>2</xdr:row>
      <xdr:rowOff>0</xdr:rowOff>
    </xdr:to>
    <xdr:sp>
      <xdr:nvSpPr>
        <xdr:cNvPr id="19" name="Text 48"/>
        <xdr:cNvSpPr txBox="1">
          <a:spLocks noChangeArrowheads="1"/>
        </xdr:cNvSpPr>
      </xdr:nvSpPr>
      <xdr:spPr>
        <a:xfrm>
          <a:off x="333375" y="400050"/>
          <a:ext cx="62388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12</xdr:col>
      <xdr:colOff>0</xdr:colOff>
      <xdr:row>2</xdr:row>
      <xdr:rowOff>0</xdr:rowOff>
    </xdr:to>
    <xdr:sp>
      <xdr:nvSpPr>
        <xdr:cNvPr id="20" name="Text 48"/>
        <xdr:cNvSpPr txBox="1">
          <a:spLocks noChangeArrowheads="1"/>
        </xdr:cNvSpPr>
      </xdr:nvSpPr>
      <xdr:spPr>
        <a:xfrm>
          <a:off x="323850" y="400050"/>
          <a:ext cx="624840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0</xdr:colOff>
      <xdr:row>9</xdr:row>
      <xdr:rowOff>161925</xdr:rowOff>
    </xdr:from>
    <xdr:to>
      <xdr:col>10</xdr:col>
      <xdr:colOff>809625</xdr:colOff>
      <xdr:row>19</xdr:row>
      <xdr:rowOff>66675</xdr:rowOff>
    </xdr:to>
    <xdr:sp>
      <xdr:nvSpPr>
        <xdr:cNvPr id="21" name="Text 48"/>
        <xdr:cNvSpPr txBox="1">
          <a:spLocks noChangeArrowheads="1"/>
        </xdr:cNvSpPr>
      </xdr:nvSpPr>
      <xdr:spPr>
        <a:xfrm>
          <a:off x="323850" y="1819275"/>
          <a:ext cx="6229350" cy="1638300"/>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The Group recorded a revenue of RM519.43 million and a profit after tax of RM50.19 million for the 9 months period ended 30 September 2010 as compared to a revenue of RM436.01 million and a loss after tax of RM89.85 million for the corresponding period ended 30 September 2009. The stronger performance for the current period was mainly contributed by improved share of profits from the Group's associates namely FKP Property Group and Mudajaya Group Berhad.  The better performance in the current period also included the recognition of  gain on dilution of interest in an associate,  Mudajaya Group Berhad, amounting to RM29.85 million in the first quarter of 2010.</a:t>
          </a:r>
        </a:p>
      </xdr:txBody>
    </xdr:sp>
    <xdr:clientData/>
  </xdr:twoCellAnchor>
  <xdr:twoCellAnchor>
    <xdr:from>
      <xdr:col>1</xdr:col>
      <xdr:colOff>0</xdr:colOff>
      <xdr:row>277</xdr:row>
      <xdr:rowOff>0</xdr:rowOff>
    </xdr:from>
    <xdr:to>
      <xdr:col>10</xdr:col>
      <xdr:colOff>771525</xdr:colOff>
      <xdr:row>277</xdr:row>
      <xdr:rowOff>0</xdr:rowOff>
    </xdr:to>
    <xdr:sp>
      <xdr:nvSpPr>
        <xdr:cNvPr id="22" name="Text 48"/>
        <xdr:cNvSpPr txBox="1">
          <a:spLocks noChangeArrowheads="1"/>
        </xdr:cNvSpPr>
      </xdr:nvSpPr>
      <xdr:spPr>
        <a:xfrm>
          <a:off x="323850" y="51511200"/>
          <a:ext cx="61912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diluted earnings/(loss) per share of the Group has been computed by dividing the profit/(loss) attributable to equity holders of the parent by the weighted average number of ordinary shares in issue during the period, adjusted for the assumed conversion of the warrants.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85725</xdr:colOff>
      <xdr:row>2</xdr:row>
      <xdr:rowOff>0</xdr:rowOff>
    </xdr:to>
    <xdr:sp>
      <xdr:nvSpPr>
        <xdr:cNvPr id="23" name="Text 48"/>
        <xdr:cNvSpPr txBox="1">
          <a:spLocks noChangeArrowheads="1"/>
        </xdr:cNvSpPr>
      </xdr:nvSpPr>
      <xdr:spPr>
        <a:xfrm>
          <a:off x="352425" y="400050"/>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the normal course of business, the banking subsidiaries make various commitments and incur certain contingent liabilities with the legal recourse to their customers. No material losses are anticipated as a result of these transactions.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12</xdr:col>
      <xdr:colOff>0</xdr:colOff>
      <xdr:row>2</xdr:row>
      <xdr:rowOff>0</xdr:rowOff>
    </xdr:to>
    <xdr:sp>
      <xdr:nvSpPr>
        <xdr:cNvPr id="24" name="Text 48"/>
        <xdr:cNvSpPr txBox="1">
          <a:spLocks noChangeArrowheads="1"/>
        </xdr:cNvSpPr>
      </xdr:nvSpPr>
      <xdr:spPr>
        <a:xfrm>
          <a:off x="323850" y="400050"/>
          <a:ext cx="62484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12</xdr:col>
      <xdr:colOff>0</xdr:colOff>
      <xdr:row>2</xdr:row>
      <xdr:rowOff>0</xdr:rowOff>
    </xdr:to>
    <xdr:sp>
      <xdr:nvSpPr>
        <xdr:cNvPr id="25" name="Text 48"/>
        <xdr:cNvSpPr txBox="1">
          <a:spLocks noChangeArrowheads="1"/>
        </xdr:cNvSpPr>
      </xdr:nvSpPr>
      <xdr:spPr>
        <a:xfrm>
          <a:off x="352425" y="400050"/>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Details of financial instruments with off-balance sheet risk as at 31 December 2006:
</a:t>
          </a:r>
          <a:r>
            <a:rPr lang="en-US" cap="none" sz="12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xdr:row>
      <xdr:rowOff>0</xdr:rowOff>
    </xdr:from>
    <xdr:to>
      <xdr:col>12</xdr:col>
      <xdr:colOff>0</xdr:colOff>
      <xdr:row>2</xdr:row>
      <xdr:rowOff>0</xdr:rowOff>
    </xdr:to>
    <xdr:sp>
      <xdr:nvSpPr>
        <xdr:cNvPr id="26" name="Text 48"/>
        <xdr:cNvSpPr txBox="1">
          <a:spLocks noChangeArrowheads="1"/>
        </xdr:cNvSpPr>
      </xdr:nvSpPr>
      <xdr:spPr>
        <a:xfrm>
          <a:off x="352425" y="400050"/>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12</xdr:col>
      <xdr:colOff>0</xdr:colOff>
      <xdr:row>2</xdr:row>
      <xdr:rowOff>0</xdr:rowOff>
    </xdr:to>
    <xdr:sp>
      <xdr:nvSpPr>
        <xdr:cNvPr id="27" name="Text 48"/>
        <xdr:cNvSpPr txBox="1">
          <a:spLocks noChangeArrowheads="1"/>
        </xdr:cNvSpPr>
      </xdr:nvSpPr>
      <xdr:spPr>
        <a:xfrm>
          <a:off x="352425" y="400050"/>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RM144,585,000 (31.3.2006: RM35,230,000).
</a:t>
          </a:r>
          <a:r>
            <a:rPr lang="en-US" cap="none" sz="1200" b="0" i="0" u="sng"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Credit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 was RM7,466,000 (31.3.2006: RM3,676,000).</a:t>
          </a:r>
        </a:p>
      </xdr:txBody>
    </xdr:sp>
    <xdr:clientData/>
  </xdr:twoCellAnchor>
  <xdr:twoCellAnchor>
    <xdr:from>
      <xdr:col>1</xdr:col>
      <xdr:colOff>28575</xdr:colOff>
      <xdr:row>2</xdr:row>
      <xdr:rowOff>0</xdr:rowOff>
    </xdr:from>
    <xdr:to>
      <xdr:col>12</xdr:col>
      <xdr:colOff>0</xdr:colOff>
      <xdr:row>2</xdr:row>
      <xdr:rowOff>0</xdr:rowOff>
    </xdr:to>
    <xdr:sp>
      <xdr:nvSpPr>
        <xdr:cNvPr id="28" name="Text 48"/>
        <xdr:cNvSpPr txBox="1">
          <a:spLocks noChangeArrowheads="1"/>
        </xdr:cNvSpPr>
      </xdr:nvSpPr>
      <xdr:spPr>
        <a:xfrm>
          <a:off x="352425" y="400050"/>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Related accounting policies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Alliance Bank acts as an intermediary with counterparties who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12</xdr:col>
      <xdr:colOff>0</xdr:colOff>
      <xdr:row>2</xdr:row>
      <xdr:rowOff>0</xdr:rowOff>
    </xdr:to>
    <xdr:sp>
      <xdr:nvSpPr>
        <xdr:cNvPr id="29" name="Text 48"/>
        <xdr:cNvSpPr txBox="1">
          <a:spLocks noChangeArrowheads="1"/>
        </xdr:cNvSpPr>
      </xdr:nvSpPr>
      <xdr:spPr>
        <a:xfrm>
          <a:off x="333375" y="400050"/>
          <a:ext cx="62388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Supporting the sales force is the expansion and enhancement of our products suite in terms of new credit cards offering, bancassurance products, unit trust funds as well as new SMEC credit programme and Business Premise Financing.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12</xdr:col>
      <xdr:colOff>0</xdr:colOff>
      <xdr:row>3</xdr:row>
      <xdr:rowOff>0</xdr:rowOff>
    </xdr:to>
    <xdr:sp>
      <xdr:nvSpPr>
        <xdr:cNvPr id="30" name="Text 48"/>
        <xdr:cNvSpPr txBox="1">
          <a:spLocks noChangeArrowheads="1"/>
        </xdr:cNvSpPr>
      </xdr:nvSpPr>
      <xdr:spPr>
        <a:xfrm>
          <a:off x="352425" y="514350"/>
          <a:ext cx="62198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28</xdr:row>
      <xdr:rowOff>114300</xdr:rowOff>
    </xdr:from>
    <xdr:to>
      <xdr:col>11</xdr:col>
      <xdr:colOff>0</xdr:colOff>
      <xdr:row>32</xdr:row>
      <xdr:rowOff>66675</xdr:rowOff>
    </xdr:to>
    <xdr:sp>
      <xdr:nvSpPr>
        <xdr:cNvPr id="31" name="Text 48"/>
        <xdr:cNvSpPr txBox="1">
          <a:spLocks noChangeArrowheads="1"/>
        </xdr:cNvSpPr>
      </xdr:nvSpPr>
      <xdr:spPr>
        <a:xfrm>
          <a:off x="352425" y="5238750"/>
          <a:ext cx="6219825" cy="75247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Barring any unforseen circumstances, the Group's prospects for the year 2010 are expected to be satisfactory.</a:t>
          </a:r>
        </a:p>
      </xdr:txBody>
    </xdr:sp>
    <xdr:clientData/>
  </xdr:twoCellAnchor>
  <xdr:twoCellAnchor>
    <xdr:from>
      <xdr:col>1</xdr:col>
      <xdr:colOff>0</xdr:colOff>
      <xdr:row>34</xdr:row>
      <xdr:rowOff>190500</xdr:rowOff>
    </xdr:from>
    <xdr:to>
      <xdr:col>10</xdr:col>
      <xdr:colOff>781050</xdr:colOff>
      <xdr:row>37</xdr:row>
      <xdr:rowOff>142875</xdr:rowOff>
    </xdr:to>
    <xdr:sp>
      <xdr:nvSpPr>
        <xdr:cNvPr id="32" name="Text 48"/>
        <xdr:cNvSpPr txBox="1">
          <a:spLocks noChangeArrowheads="1"/>
        </xdr:cNvSpPr>
      </xdr:nvSpPr>
      <xdr:spPr>
        <a:xfrm>
          <a:off x="323850" y="6438900"/>
          <a:ext cx="6200775" cy="5524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twoCellAnchor>
  <xdr:twoCellAnchor>
    <xdr:from>
      <xdr:col>1</xdr:col>
      <xdr:colOff>28575</xdr:colOff>
      <xdr:row>58</xdr:row>
      <xdr:rowOff>0</xdr:rowOff>
    </xdr:from>
    <xdr:to>
      <xdr:col>10</xdr:col>
      <xdr:colOff>771525</xdr:colOff>
      <xdr:row>61</xdr:row>
      <xdr:rowOff>161925</xdr:rowOff>
    </xdr:to>
    <xdr:sp>
      <xdr:nvSpPr>
        <xdr:cNvPr id="33" name="Text 48"/>
        <xdr:cNvSpPr txBox="1">
          <a:spLocks noChangeArrowheads="1"/>
        </xdr:cNvSpPr>
      </xdr:nvSpPr>
      <xdr:spPr>
        <a:xfrm>
          <a:off x="352425" y="10744200"/>
          <a:ext cx="6162675" cy="7620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material sale of unquoted investments and properties (not in the ordinary course of business of the Group) for the period ended 30 September 2010.</a:t>
          </a:r>
        </a:p>
      </xdr:txBody>
    </xdr:sp>
    <xdr:clientData/>
  </xdr:twoCellAnchor>
  <xdr:twoCellAnchor>
    <xdr:from>
      <xdr:col>1</xdr:col>
      <xdr:colOff>38100</xdr:colOff>
      <xdr:row>258</xdr:row>
      <xdr:rowOff>104775</xdr:rowOff>
    </xdr:from>
    <xdr:to>
      <xdr:col>10</xdr:col>
      <xdr:colOff>771525</xdr:colOff>
      <xdr:row>261</xdr:row>
      <xdr:rowOff>0</xdr:rowOff>
    </xdr:to>
    <xdr:sp>
      <xdr:nvSpPr>
        <xdr:cNvPr id="34" name="Text 48"/>
        <xdr:cNvSpPr txBox="1">
          <a:spLocks noChangeArrowheads="1"/>
        </xdr:cNvSpPr>
      </xdr:nvSpPr>
      <xdr:spPr>
        <a:xfrm>
          <a:off x="361950" y="48044100"/>
          <a:ext cx="6153150" cy="4953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As at the date of this report, there was no pending material litigation  which could adversely affect the financial position of the Group.</a:t>
          </a:r>
        </a:p>
      </xdr:txBody>
    </xdr:sp>
    <xdr:clientData/>
  </xdr:twoCellAnchor>
  <xdr:twoCellAnchor>
    <xdr:from>
      <xdr:col>0</xdr:col>
      <xdr:colOff>314325</xdr:colOff>
      <xdr:row>264</xdr:row>
      <xdr:rowOff>114300</xdr:rowOff>
    </xdr:from>
    <xdr:to>
      <xdr:col>10</xdr:col>
      <xdr:colOff>819150</xdr:colOff>
      <xdr:row>268</xdr:row>
      <xdr:rowOff>104775</xdr:rowOff>
    </xdr:to>
    <xdr:sp>
      <xdr:nvSpPr>
        <xdr:cNvPr id="35" name="Text 48"/>
        <xdr:cNvSpPr txBox="1">
          <a:spLocks noChangeArrowheads="1"/>
        </xdr:cNvSpPr>
      </xdr:nvSpPr>
      <xdr:spPr>
        <a:xfrm>
          <a:off x="314325" y="49282350"/>
          <a:ext cx="6248400" cy="7905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 Board of Directors does not recommend any dividend for the current financial period ended 30 September 2010.</a:t>
          </a:r>
        </a:p>
      </xdr:txBody>
    </xdr:sp>
    <xdr:clientData/>
  </xdr:twoCellAnchor>
  <xdr:twoCellAnchor>
    <xdr:from>
      <xdr:col>1</xdr:col>
      <xdr:colOff>209550</xdr:colOff>
      <xdr:row>77</xdr:row>
      <xdr:rowOff>114300</xdr:rowOff>
    </xdr:from>
    <xdr:to>
      <xdr:col>10</xdr:col>
      <xdr:colOff>781050</xdr:colOff>
      <xdr:row>79</xdr:row>
      <xdr:rowOff>171450</xdr:rowOff>
    </xdr:to>
    <xdr:sp>
      <xdr:nvSpPr>
        <xdr:cNvPr id="36" name="Text 48"/>
        <xdr:cNvSpPr txBox="1">
          <a:spLocks noChangeArrowheads="1"/>
        </xdr:cNvSpPr>
      </xdr:nvSpPr>
      <xdr:spPr>
        <a:xfrm>
          <a:off x="533400" y="14478000"/>
          <a:ext cx="5991225" cy="4000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Investments in quoted securities as at 30 September 2010 by the Group in the ordinary course of business are as follows:-</a:t>
          </a:r>
        </a:p>
      </xdr:txBody>
    </xdr:sp>
    <xdr:clientData/>
  </xdr:twoCellAnchor>
  <xdr:twoCellAnchor>
    <xdr:from>
      <xdr:col>1</xdr:col>
      <xdr:colOff>28575</xdr:colOff>
      <xdr:row>21</xdr:row>
      <xdr:rowOff>114300</xdr:rowOff>
    </xdr:from>
    <xdr:to>
      <xdr:col>12</xdr:col>
      <xdr:colOff>0</xdr:colOff>
      <xdr:row>26</xdr:row>
      <xdr:rowOff>0</xdr:rowOff>
    </xdr:to>
    <xdr:sp>
      <xdr:nvSpPr>
        <xdr:cNvPr id="37" name="Text 48"/>
        <xdr:cNvSpPr txBox="1">
          <a:spLocks noChangeArrowheads="1"/>
        </xdr:cNvSpPr>
      </xdr:nvSpPr>
      <xdr:spPr>
        <a:xfrm>
          <a:off x="352425" y="3838575"/>
          <a:ext cx="6219825" cy="88582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The Group recorded a profit after tax of RM20.22 million for the 3rd quarter of 2010 as compared to the loss after tax of RM19.19 million for the 2nd quarter of 2010. The better results of the current quarter was mainly due to the improved share of profits from the Group's associates.</a:t>
          </a:r>
        </a:p>
      </xdr:txBody>
    </xdr:sp>
    <xdr:clientData/>
  </xdr:twoCellAnchor>
  <xdr:twoCellAnchor>
    <xdr:from>
      <xdr:col>0</xdr:col>
      <xdr:colOff>295275</xdr:colOff>
      <xdr:row>135</xdr:row>
      <xdr:rowOff>57150</xdr:rowOff>
    </xdr:from>
    <xdr:to>
      <xdr:col>12</xdr:col>
      <xdr:colOff>47625</xdr:colOff>
      <xdr:row>138</xdr:row>
      <xdr:rowOff>38100</xdr:rowOff>
    </xdr:to>
    <xdr:sp>
      <xdr:nvSpPr>
        <xdr:cNvPr id="38" name="Text Box 120873"/>
        <xdr:cNvSpPr txBox="1">
          <a:spLocks noChangeArrowheads="1"/>
        </xdr:cNvSpPr>
      </xdr:nvSpPr>
      <xdr:spPr>
        <a:xfrm>
          <a:off x="295275" y="25755600"/>
          <a:ext cx="6324600" cy="58102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On 9 April 2010, the Company ("Mulpha") announced that it has applied to The Stock Exchange Of Hong Kong Limited ("SEHK") to list the following group of companies on the Main Board of SEHK:-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142875</xdr:colOff>
      <xdr:row>139</xdr:row>
      <xdr:rowOff>9525</xdr:rowOff>
    </xdr:from>
    <xdr:to>
      <xdr:col>10</xdr:col>
      <xdr:colOff>781050</xdr:colOff>
      <xdr:row>146</xdr:row>
      <xdr:rowOff>142875</xdr:rowOff>
    </xdr:to>
    <xdr:sp>
      <xdr:nvSpPr>
        <xdr:cNvPr id="39" name="Text Box 124523"/>
        <xdr:cNvSpPr txBox="1">
          <a:spLocks noChangeArrowheads="1"/>
        </xdr:cNvSpPr>
      </xdr:nvSpPr>
      <xdr:spPr>
        <a:xfrm>
          <a:off x="695325" y="26508075"/>
          <a:ext cx="5829300" cy="1533525"/>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rPr>
            <a:t>Manta Engineering And Equipment Company Limited ("Manta Engineering"), Manta Equipment Rental Company Limited ("Manta Rental") and Manta Equipment Services Limited ("Manta Services"). These companies were approximately 88% owned by Manta Far East Sdn Bhd ("Manta Far East"), approximately 12% owned by Pan Ocean International Limited ("Pan Ocean") and one (1) share owned by Mulpha Trading Sdn Bhd ("Mulpha Trading"). Manta Far East is a wholly-owned subsidiary of Mulpha Trading, which in turn is a wholly-owned subsidiary of Mulpha; and</a:t>
          </a:r>
        </a:p>
      </xdr:txBody>
    </xdr:sp>
    <xdr:clientData/>
  </xdr:twoCellAnchor>
  <xdr:twoCellAnchor>
    <xdr:from>
      <xdr:col>0</xdr:col>
      <xdr:colOff>314325</xdr:colOff>
      <xdr:row>165</xdr:row>
      <xdr:rowOff>47625</xdr:rowOff>
    </xdr:from>
    <xdr:to>
      <xdr:col>10</xdr:col>
      <xdr:colOff>762000</xdr:colOff>
      <xdr:row>177</xdr:row>
      <xdr:rowOff>0</xdr:rowOff>
    </xdr:to>
    <xdr:sp>
      <xdr:nvSpPr>
        <xdr:cNvPr id="40" name="Text Box 120873"/>
        <xdr:cNvSpPr txBox="1">
          <a:spLocks noChangeArrowheads="1"/>
        </xdr:cNvSpPr>
      </xdr:nvSpPr>
      <xdr:spPr>
        <a:xfrm>
          <a:off x="314325" y="31699200"/>
          <a:ext cx="6191250" cy="235267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rPr>
            <a:t>In conjunction with the proposed listing, MHCL will undertake a public issue of 50,000,000 new MHCL shares ("Issue Shares"), representing 25% of the enlarged issued and paid-up share capital of MHCL. 5,000,000 Issue Shares will be made available for application by the public in Hong Kong through a balloting process and 45,000,000 Issue Shares will be by way of placement to professional, institutional and other investors ("Proposed Public Issue").
Upon completion of the Proposed Public Issue, MHCL will seek the listing of and quotation for its entire enlarged issued and paid-up share capital of HKD2,000,000 comprising of 200,000,000 MHCL Shares on the Main Board of SEHK.
 MHCL was successful listed on 19 July 2010.
</a:t>
          </a:r>
        </a:p>
      </xdr:txBody>
    </xdr:sp>
    <xdr:clientData/>
  </xdr:twoCellAnchor>
  <xdr:twoCellAnchor>
    <xdr:from>
      <xdr:col>0</xdr:col>
      <xdr:colOff>276225</xdr:colOff>
      <xdr:row>133</xdr:row>
      <xdr:rowOff>9525</xdr:rowOff>
    </xdr:from>
    <xdr:to>
      <xdr:col>10</xdr:col>
      <xdr:colOff>800100</xdr:colOff>
      <xdr:row>134</xdr:row>
      <xdr:rowOff>133350</xdr:rowOff>
    </xdr:to>
    <xdr:sp>
      <xdr:nvSpPr>
        <xdr:cNvPr id="41" name="Text Box 1340"/>
        <xdr:cNvSpPr txBox="1">
          <a:spLocks noChangeArrowheads="1"/>
        </xdr:cNvSpPr>
      </xdr:nvSpPr>
      <xdr:spPr>
        <a:xfrm>
          <a:off x="276225" y="25307925"/>
          <a:ext cx="6267450" cy="3238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a:t>
          </a:r>
        </a:p>
      </xdr:txBody>
    </xdr:sp>
    <xdr:clientData/>
  </xdr:twoCellAnchor>
  <xdr:twoCellAnchor>
    <xdr:from>
      <xdr:col>1</xdr:col>
      <xdr:colOff>19050</xdr:colOff>
      <xdr:row>147</xdr:row>
      <xdr:rowOff>0</xdr:rowOff>
    </xdr:from>
    <xdr:to>
      <xdr:col>10</xdr:col>
      <xdr:colOff>790575</xdr:colOff>
      <xdr:row>147</xdr:row>
      <xdr:rowOff>0</xdr:rowOff>
    </xdr:to>
    <xdr:sp>
      <xdr:nvSpPr>
        <xdr:cNvPr id="42" name="Text Box 1342"/>
        <xdr:cNvSpPr txBox="1">
          <a:spLocks noChangeArrowheads="1"/>
        </xdr:cNvSpPr>
      </xdr:nvSpPr>
      <xdr:spPr>
        <a:xfrm>
          <a:off x="342900" y="28098750"/>
          <a:ext cx="6191250" cy="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 (Contd.)</a:t>
          </a:r>
        </a:p>
      </xdr:txBody>
    </xdr:sp>
    <xdr:clientData/>
  </xdr:twoCellAnchor>
  <xdr:twoCellAnchor>
    <xdr:from>
      <xdr:col>1</xdr:col>
      <xdr:colOff>38100</xdr:colOff>
      <xdr:row>273</xdr:row>
      <xdr:rowOff>9525</xdr:rowOff>
    </xdr:from>
    <xdr:to>
      <xdr:col>10</xdr:col>
      <xdr:colOff>781050</xdr:colOff>
      <xdr:row>276</xdr:row>
      <xdr:rowOff>123825</xdr:rowOff>
    </xdr:to>
    <xdr:sp>
      <xdr:nvSpPr>
        <xdr:cNvPr id="43" name="Text 48"/>
        <xdr:cNvSpPr txBox="1">
          <a:spLocks noChangeArrowheads="1"/>
        </xdr:cNvSpPr>
      </xdr:nvSpPr>
      <xdr:spPr>
        <a:xfrm>
          <a:off x="361950" y="50701575"/>
          <a:ext cx="6162675" cy="714375"/>
        </a:xfrm>
        <a:prstGeom prst="rect">
          <a:avLst/>
        </a:prstGeom>
        <a:solidFill>
          <a:srgbClr val="FFFFFF"/>
        </a:solidFill>
        <a:ln w="1" cmpd="sng">
          <a:noFill/>
        </a:ln>
      </xdr:spPr>
      <xdr:txBody>
        <a:bodyPr vertOverflow="clip" wrap="square" lIns="27432" tIns="27432" rIns="27432" bIns="0" anchor="ctr"/>
        <a:p>
          <a:pPr algn="l">
            <a:defRPr/>
          </a:pPr>
          <a:r>
            <a:rPr lang="en-US" cap="none" sz="1200" b="0" i="0" u="none" baseline="0">
              <a:solidFill>
                <a:srgbClr val="000000"/>
              </a:solidFill>
            </a:rPr>
            <a:t>The basic earnings/(loss) per share of the Group has been computed by dividing the profit/(loss) attributable to equity holders of the parent by the weighted average number of ordinary shares in issue during the period, excluding treasury shares held by the Company.</a:t>
          </a:r>
        </a:p>
      </xdr:txBody>
    </xdr:sp>
    <xdr:clientData/>
  </xdr:twoCellAnchor>
  <xdr:twoCellAnchor>
    <xdr:from>
      <xdr:col>2</xdr:col>
      <xdr:colOff>142875</xdr:colOff>
      <xdr:row>110</xdr:row>
      <xdr:rowOff>0</xdr:rowOff>
    </xdr:from>
    <xdr:to>
      <xdr:col>2</xdr:col>
      <xdr:colOff>390525</xdr:colOff>
      <xdr:row>110</xdr:row>
      <xdr:rowOff>0</xdr:rowOff>
    </xdr:to>
    <xdr:sp>
      <xdr:nvSpPr>
        <xdr:cNvPr id="44" name="Text Box 1345"/>
        <xdr:cNvSpPr txBox="1">
          <a:spLocks noChangeArrowheads="1"/>
        </xdr:cNvSpPr>
      </xdr:nvSpPr>
      <xdr:spPr>
        <a:xfrm>
          <a:off x="695325" y="20688300"/>
          <a:ext cx="2476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a:t>
          </a:r>
        </a:p>
      </xdr:txBody>
    </xdr:sp>
    <xdr:clientData/>
  </xdr:twoCellAnchor>
  <xdr:twoCellAnchor>
    <xdr:from>
      <xdr:col>2</xdr:col>
      <xdr:colOff>123825</xdr:colOff>
      <xdr:row>110</xdr:row>
      <xdr:rowOff>0</xdr:rowOff>
    </xdr:from>
    <xdr:to>
      <xdr:col>2</xdr:col>
      <xdr:colOff>419100</xdr:colOff>
      <xdr:row>110</xdr:row>
      <xdr:rowOff>0</xdr:rowOff>
    </xdr:to>
    <xdr:sp>
      <xdr:nvSpPr>
        <xdr:cNvPr id="45" name="Text Box 1350"/>
        <xdr:cNvSpPr txBox="1">
          <a:spLocks noChangeArrowheads="1"/>
        </xdr:cNvSpPr>
      </xdr:nvSpPr>
      <xdr:spPr>
        <a:xfrm>
          <a:off x="676275" y="20688300"/>
          <a:ext cx="29527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(iii)</a:t>
          </a:r>
        </a:p>
      </xdr:txBody>
    </xdr:sp>
    <xdr:clientData/>
  </xdr:twoCellAnchor>
  <xdr:twoCellAnchor>
    <xdr:from>
      <xdr:col>2</xdr:col>
      <xdr:colOff>85725</xdr:colOff>
      <xdr:row>110</xdr:row>
      <xdr:rowOff>0</xdr:rowOff>
    </xdr:from>
    <xdr:to>
      <xdr:col>2</xdr:col>
      <xdr:colOff>381000</xdr:colOff>
      <xdr:row>110</xdr:row>
      <xdr:rowOff>0</xdr:rowOff>
    </xdr:to>
    <xdr:sp>
      <xdr:nvSpPr>
        <xdr:cNvPr id="46" name="Text Box 1351"/>
        <xdr:cNvSpPr txBox="1">
          <a:spLocks noChangeArrowheads="1"/>
        </xdr:cNvSpPr>
      </xdr:nvSpPr>
      <xdr:spPr>
        <a:xfrm>
          <a:off x="638175" y="20688300"/>
          <a:ext cx="29527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(iv)</a:t>
          </a:r>
        </a:p>
      </xdr:txBody>
    </xdr:sp>
    <xdr:clientData/>
  </xdr:twoCellAnchor>
  <xdr:twoCellAnchor>
    <xdr:from>
      <xdr:col>0</xdr:col>
      <xdr:colOff>304800</xdr:colOff>
      <xdr:row>114</xdr:row>
      <xdr:rowOff>9525</xdr:rowOff>
    </xdr:from>
    <xdr:to>
      <xdr:col>12</xdr:col>
      <xdr:colOff>9525</xdr:colOff>
      <xdr:row>115</xdr:row>
      <xdr:rowOff>28575</xdr:rowOff>
    </xdr:to>
    <xdr:sp>
      <xdr:nvSpPr>
        <xdr:cNvPr id="47" name="Text Box 1352"/>
        <xdr:cNvSpPr txBox="1">
          <a:spLocks noChangeArrowheads="1"/>
        </xdr:cNvSpPr>
      </xdr:nvSpPr>
      <xdr:spPr>
        <a:xfrm>
          <a:off x="304800" y="21412200"/>
          <a:ext cx="6276975" cy="2190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Note:</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116</xdr:row>
      <xdr:rowOff>0</xdr:rowOff>
    </xdr:from>
    <xdr:to>
      <xdr:col>10</xdr:col>
      <xdr:colOff>809625</xdr:colOff>
      <xdr:row>118</xdr:row>
      <xdr:rowOff>38100</xdr:rowOff>
    </xdr:to>
    <xdr:sp>
      <xdr:nvSpPr>
        <xdr:cNvPr id="48" name="Text Box 1353"/>
        <xdr:cNvSpPr txBox="1">
          <a:spLocks noChangeArrowheads="1"/>
        </xdr:cNvSpPr>
      </xdr:nvSpPr>
      <xdr:spPr>
        <a:xfrm>
          <a:off x="561975" y="21802725"/>
          <a:ext cx="5991225" cy="4381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Disbursement expenses exceeded estimated cost.</a:t>
          </a:r>
        </a:p>
      </xdr:txBody>
    </xdr:sp>
    <xdr:clientData/>
  </xdr:twoCellAnchor>
  <xdr:twoCellAnchor>
    <xdr:from>
      <xdr:col>2</xdr:col>
      <xdr:colOff>9525</xdr:colOff>
      <xdr:row>117</xdr:row>
      <xdr:rowOff>190500</xdr:rowOff>
    </xdr:from>
    <xdr:to>
      <xdr:col>10</xdr:col>
      <xdr:colOff>781050</xdr:colOff>
      <xdr:row>125</xdr:row>
      <xdr:rowOff>0</xdr:rowOff>
    </xdr:to>
    <xdr:sp>
      <xdr:nvSpPr>
        <xdr:cNvPr id="49" name="Text Box 1354"/>
        <xdr:cNvSpPr txBox="1">
          <a:spLocks noChangeArrowheads="1"/>
        </xdr:cNvSpPr>
      </xdr:nvSpPr>
      <xdr:spPr>
        <a:xfrm>
          <a:off x="561975" y="22193250"/>
          <a:ext cx="5962650" cy="1409700"/>
        </a:xfrm>
        <a:prstGeom prst="rect">
          <a:avLst/>
        </a:prstGeom>
        <a:noFill/>
        <a:ln w="9525" cmpd="sng">
          <a:noFill/>
        </a:ln>
      </xdr:spPr>
      <xdr:txBody>
        <a:bodyPr vertOverflow="clip" wrap="square" lIns="27432" tIns="27432" rIns="0" bIns="0"/>
        <a:p>
          <a:pPr algn="just">
            <a:defRPr/>
          </a:pPr>
          <a:r>
            <a:rPr lang="en-US" cap="none" sz="1200" b="0" i="0" u="none" baseline="0">
              <a:solidFill>
                <a:srgbClr val="000000"/>
              </a:solidFill>
            </a:rPr>
            <a:t>As announced by the Company on 26 March 2010 and 29 March 2010, in addition to the RM123 million of the rights issue proceeds earmarked for repayment of the Group bank borrowing, an additional amount of RM70 million was utilised to settle a revolving credit facililty of the Company  resulting in an interest saving of approximately RM1.3 million per annum.  The said RM70 million  repayment was reallocated from the RM347.183 million of the rights issue proceeds earmarked for Group working capital.  Accordingly the allocation for Group working capital is reduced to RM277.183 million.  </a:t>
          </a:r>
        </a:p>
      </xdr:txBody>
    </xdr:sp>
    <xdr:clientData/>
  </xdr:twoCellAnchor>
  <xdr:twoCellAnchor>
    <xdr:from>
      <xdr:col>1</xdr:col>
      <xdr:colOff>38100</xdr:colOff>
      <xdr:row>308</xdr:row>
      <xdr:rowOff>9525</xdr:rowOff>
    </xdr:from>
    <xdr:to>
      <xdr:col>10</xdr:col>
      <xdr:colOff>781050</xdr:colOff>
      <xdr:row>312</xdr:row>
      <xdr:rowOff>190500</xdr:rowOff>
    </xdr:to>
    <xdr:sp>
      <xdr:nvSpPr>
        <xdr:cNvPr id="50" name="Text 48"/>
        <xdr:cNvSpPr txBox="1">
          <a:spLocks noChangeArrowheads="1"/>
        </xdr:cNvSpPr>
      </xdr:nvSpPr>
      <xdr:spPr>
        <a:xfrm>
          <a:off x="361950" y="57902475"/>
          <a:ext cx="6162675" cy="981075"/>
        </a:xfrm>
        <a:prstGeom prst="rect">
          <a:avLst/>
        </a:prstGeom>
        <a:solidFill>
          <a:srgbClr val="FFFFFF"/>
        </a:solidFill>
        <a:ln w="1" cmpd="sng">
          <a:noFill/>
        </a:ln>
      </xdr:spPr>
      <xdr:txBody>
        <a:bodyPr vertOverflow="clip" wrap="square" lIns="27432" tIns="27432" rIns="27432" bIns="0" anchor="ctr"/>
        <a:p>
          <a:pPr algn="l">
            <a:defRPr/>
          </a:pPr>
          <a:r>
            <a:rPr lang="en-US" cap="none" sz="1200" b="0" i="0" u="none" baseline="0">
              <a:solidFill>
                <a:srgbClr val="000000"/>
              </a:solidFill>
            </a:rPr>
            <a:t>There are no potential dilution effects on ordinary shares of the Company for the current financial period as the warrants outstanding and exercisable for conversion to ordinary shares has expired on 26 July 2010.  Accordingly, the diluted earnings per share for the current period is equal to basic earnings per share.</a:t>
          </a:r>
        </a:p>
      </xdr:txBody>
    </xdr:sp>
    <xdr:clientData/>
  </xdr:twoCellAnchor>
  <xdr:twoCellAnchor>
    <xdr:from>
      <xdr:col>2</xdr:col>
      <xdr:colOff>142875</xdr:colOff>
      <xdr:row>147</xdr:row>
      <xdr:rowOff>0</xdr:rowOff>
    </xdr:from>
    <xdr:to>
      <xdr:col>10</xdr:col>
      <xdr:colOff>800100</xdr:colOff>
      <xdr:row>149</xdr:row>
      <xdr:rowOff>133350</xdr:rowOff>
    </xdr:to>
    <xdr:sp>
      <xdr:nvSpPr>
        <xdr:cNvPr id="51" name="Text Box 124524"/>
        <xdr:cNvSpPr txBox="1">
          <a:spLocks noChangeArrowheads="1"/>
        </xdr:cNvSpPr>
      </xdr:nvSpPr>
      <xdr:spPr>
        <a:xfrm>
          <a:off x="695325" y="28098750"/>
          <a:ext cx="5848350" cy="53340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Manta Equipment (S) Pte Ltd ("Manta Singapore"). Manta Singapore was 88% owned by Mulpha Trading and 12% owned by Pan Ocean.</a:t>
          </a:r>
        </a:p>
      </xdr:txBody>
    </xdr:sp>
    <xdr:clientData/>
  </xdr:twoCellAnchor>
  <xdr:twoCellAnchor>
    <xdr:from>
      <xdr:col>1</xdr:col>
      <xdr:colOff>66675</xdr:colOff>
      <xdr:row>150</xdr:row>
      <xdr:rowOff>9525</xdr:rowOff>
    </xdr:from>
    <xdr:to>
      <xdr:col>10</xdr:col>
      <xdr:colOff>781050</xdr:colOff>
      <xdr:row>152</xdr:row>
      <xdr:rowOff>190500</xdr:rowOff>
    </xdr:to>
    <xdr:sp>
      <xdr:nvSpPr>
        <xdr:cNvPr id="52" name="Text Box 120873"/>
        <xdr:cNvSpPr txBox="1">
          <a:spLocks noChangeArrowheads="1"/>
        </xdr:cNvSpPr>
      </xdr:nvSpPr>
      <xdr:spPr>
        <a:xfrm>
          <a:off x="390525" y="28708350"/>
          <a:ext cx="6134100" cy="581025"/>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An indirect wholly owned subsidiary of Mulpha, Manta Holdings Company Limited ("MHCL"), will be the listed investment holding company to hold the shares in the above subsidiaries.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177</xdr:row>
      <xdr:rowOff>133350</xdr:rowOff>
    </xdr:from>
    <xdr:to>
      <xdr:col>10</xdr:col>
      <xdr:colOff>790575</xdr:colOff>
      <xdr:row>179</xdr:row>
      <xdr:rowOff>133350</xdr:rowOff>
    </xdr:to>
    <xdr:sp>
      <xdr:nvSpPr>
        <xdr:cNvPr id="53" name="Text Box 1342"/>
        <xdr:cNvSpPr txBox="1">
          <a:spLocks noChangeArrowheads="1"/>
        </xdr:cNvSpPr>
      </xdr:nvSpPr>
      <xdr:spPr>
        <a:xfrm>
          <a:off x="342900" y="34185225"/>
          <a:ext cx="6191250" cy="34290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par value reduction of Mulpha Land Berhad</a:t>
          </a:r>
        </a:p>
      </xdr:txBody>
    </xdr:sp>
    <xdr:clientData/>
  </xdr:twoCellAnchor>
  <xdr:twoCellAnchor>
    <xdr:from>
      <xdr:col>0</xdr:col>
      <xdr:colOff>314325</xdr:colOff>
      <xdr:row>179</xdr:row>
      <xdr:rowOff>161925</xdr:rowOff>
    </xdr:from>
    <xdr:to>
      <xdr:col>10</xdr:col>
      <xdr:colOff>800100</xdr:colOff>
      <xdr:row>183</xdr:row>
      <xdr:rowOff>19050</xdr:rowOff>
    </xdr:to>
    <xdr:sp>
      <xdr:nvSpPr>
        <xdr:cNvPr id="54" name="Text Box 120873"/>
        <xdr:cNvSpPr txBox="1">
          <a:spLocks noChangeArrowheads="1"/>
        </xdr:cNvSpPr>
      </xdr:nvSpPr>
      <xdr:spPr>
        <a:xfrm>
          <a:off x="314325" y="34556700"/>
          <a:ext cx="6229350" cy="59055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10 May 2010, Mulpha Land Berhad ("MLB"), a subsidiary of the Company announced the following proposals:-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182</xdr:row>
      <xdr:rowOff>133350</xdr:rowOff>
    </xdr:from>
    <xdr:to>
      <xdr:col>10</xdr:col>
      <xdr:colOff>781050</xdr:colOff>
      <xdr:row>186</xdr:row>
      <xdr:rowOff>0</xdr:rowOff>
    </xdr:to>
    <xdr:sp>
      <xdr:nvSpPr>
        <xdr:cNvPr id="55" name="Text Box 124524"/>
        <xdr:cNvSpPr txBox="1">
          <a:spLocks noChangeArrowheads="1"/>
        </xdr:cNvSpPr>
      </xdr:nvSpPr>
      <xdr:spPr>
        <a:xfrm>
          <a:off x="638175" y="35042475"/>
          <a:ext cx="5886450" cy="60007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a reduction of its issued and paid-up share capital via the cancellation of RM0.90 of the par value of each existing ordinary share of RM1.00 each in MLB ("Proposed Par Value Reduction"); and</a:t>
          </a:r>
        </a:p>
      </xdr:txBody>
    </xdr:sp>
    <xdr:clientData/>
  </xdr:twoCellAnchor>
  <xdr:twoCellAnchor>
    <xdr:from>
      <xdr:col>2</xdr:col>
      <xdr:colOff>38100</xdr:colOff>
      <xdr:row>185</xdr:row>
      <xdr:rowOff>123825</xdr:rowOff>
    </xdr:from>
    <xdr:to>
      <xdr:col>10</xdr:col>
      <xdr:colOff>781050</xdr:colOff>
      <xdr:row>188</xdr:row>
      <xdr:rowOff>95250</xdr:rowOff>
    </xdr:to>
    <xdr:sp>
      <xdr:nvSpPr>
        <xdr:cNvPr id="56" name="Text Box 124524"/>
        <xdr:cNvSpPr txBox="1">
          <a:spLocks noChangeArrowheads="1"/>
        </xdr:cNvSpPr>
      </xdr:nvSpPr>
      <xdr:spPr>
        <a:xfrm>
          <a:off x="590550" y="35594925"/>
          <a:ext cx="5934075" cy="48577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amendments to MLB's Memorandum and Articles of Association to facilitate the Proposed Par Value Reduction ("Proposed M&amp;A Amendments").</a:t>
          </a:r>
        </a:p>
      </xdr:txBody>
    </xdr:sp>
    <xdr:clientData/>
  </xdr:twoCellAnchor>
  <xdr:twoCellAnchor>
    <xdr:from>
      <xdr:col>1</xdr:col>
      <xdr:colOff>85725</xdr:colOff>
      <xdr:row>189</xdr:row>
      <xdr:rowOff>19050</xdr:rowOff>
    </xdr:from>
    <xdr:to>
      <xdr:col>10</xdr:col>
      <xdr:colOff>552450</xdr:colOff>
      <xdr:row>191</xdr:row>
      <xdr:rowOff>133350</xdr:rowOff>
    </xdr:to>
    <xdr:sp>
      <xdr:nvSpPr>
        <xdr:cNvPr id="57" name="Text Box 124524"/>
        <xdr:cNvSpPr txBox="1">
          <a:spLocks noChangeArrowheads="1"/>
        </xdr:cNvSpPr>
      </xdr:nvSpPr>
      <xdr:spPr>
        <a:xfrm>
          <a:off x="409575" y="36175950"/>
          <a:ext cx="5886450" cy="45720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(colletively referred to as the "Proposals")</a:t>
          </a:r>
        </a:p>
      </xdr:txBody>
    </xdr:sp>
    <xdr:clientData/>
  </xdr:twoCellAnchor>
  <xdr:twoCellAnchor>
    <xdr:from>
      <xdr:col>1</xdr:col>
      <xdr:colOff>57150</xdr:colOff>
      <xdr:row>192</xdr:row>
      <xdr:rowOff>0</xdr:rowOff>
    </xdr:from>
    <xdr:to>
      <xdr:col>10</xdr:col>
      <xdr:colOff>771525</xdr:colOff>
      <xdr:row>195</xdr:row>
      <xdr:rowOff>47625</xdr:rowOff>
    </xdr:to>
    <xdr:sp>
      <xdr:nvSpPr>
        <xdr:cNvPr id="58" name="Text Box 124524"/>
        <xdr:cNvSpPr txBox="1">
          <a:spLocks noChangeArrowheads="1"/>
        </xdr:cNvSpPr>
      </xdr:nvSpPr>
      <xdr:spPr>
        <a:xfrm>
          <a:off x="381000" y="36633150"/>
          <a:ext cx="6134100" cy="51435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The credit arising from the Proposed Par Value Reduction will be utilised to fully set-off against the accumulated losses of MLB and the remaining balance will be credited to the capital reserve of MLB.</a:t>
          </a:r>
        </a:p>
      </xdr:txBody>
    </xdr:sp>
    <xdr:clientData/>
  </xdr:twoCellAnchor>
  <xdr:twoCellAnchor>
    <xdr:from>
      <xdr:col>1</xdr:col>
      <xdr:colOff>47625</xdr:colOff>
      <xdr:row>195</xdr:row>
      <xdr:rowOff>142875</xdr:rowOff>
    </xdr:from>
    <xdr:to>
      <xdr:col>10</xdr:col>
      <xdr:colOff>762000</xdr:colOff>
      <xdr:row>209</xdr:row>
      <xdr:rowOff>76200</xdr:rowOff>
    </xdr:to>
    <xdr:sp>
      <xdr:nvSpPr>
        <xdr:cNvPr id="59" name="Text Box 124524"/>
        <xdr:cNvSpPr txBox="1">
          <a:spLocks noChangeArrowheads="1"/>
        </xdr:cNvSpPr>
      </xdr:nvSpPr>
      <xdr:spPr>
        <a:xfrm>
          <a:off x="371475" y="37242750"/>
          <a:ext cx="6134100" cy="233362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The market price of MLB shares have been trading below its par value of RM1.00 per share for some time which is not conducive for MLB to embark on any fund raising exercise and/or corporate exercises involving issuance of new shares. Accordingly, the Proposed Par Value Reduction will provide MLB with greater flexibility to raise funds to implement future corporate proposals which entail issuance of new shares. In addition, the Proposed Par Value Reduction provides an opportunity for MLB to strengthen its financial position by eliminating the accumulated losses of  MLB.
The Proposed M&amp;A Amendments is to facilitate the implementation of the Proposed Par Value Reduction to reflect the new par value of the ordinary shares of MLB.
The Proposals were subject to the following approvals:-
</a:t>
          </a:r>
        </a:p>
      </xdr:txBody>
    </xdr:sp>
    <xdr:clientData/>
  </xdr:twoCellAnchor>
  <xdr:twoCellAnchor>
    <xdr:from>
      <xdr:col>2</xdr:col>
      <xdr:colOff>38100</xdr:colOff>
      <xdr:row>125</xdr:row>
      <xdr:rowOff>171450</xdr:rowOff>
    </xdr:from>
    <xdr:to>
      <xdr:col>10</xdr:col>
      <xdr:colOff>781050</xdr:colOff>
      <xdr:row>132</xdr:row>
      <xdr:rowOff>180975</xdr:rowOff>
    </xdr:to>
    <xdr:sp>
      <xdr:nvSpPr>
        <xdr:cNvPr id="60" name="Text Box 1354"/>
        <xdr:cNvSpPr txBox="1">
          <a:spLocks noChangeArrowheads="1"/>
        </xdr:cNvSpPr>
      </xdr:nvSpPr>
      <xdr:spPr>
        <a:xfrm>
          <a:off x="590550" y="23774400"/>
          <a:ext cx="5934075" cy="14097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The Company had on 30 April 2010 annouced that an amount of RM111.483 million from the rights issue proceeds has been utilized to fully settle an overseas revolving loan of HKD270 million (equivalent to RM111.483 million) of a wholly-owned subsidiary of the Company.  The said RM111.483 million was reallocated from the RM347.183 million of the rights issue proceeds earmarked for Group working capital.  Accordingly the allocation for Group working capital is reduced to RM165.7 million.</a:t>
          </a:r>
        </a:p>
      </xdr:txBody>
    </xdr:sp>
    <xdr:clientData/>
  </xdr:twoCellAnchor>
  <xdr:oneCellAnchor>
    <xdr:from>
      <xdr:col>2</xdr:col>
      <xdr:colOff>19050</xdr:colOff>
      <xdr:row>231</xdr:row>
      <xdr:rowOff>133350</xdr:rowOff>
    </xdr:from>
    <xdr:ext cx="5886450" cy="257175"/>
    <xdr:sp>
      <xdr:nvSpPr>
        <xdr:cNvPr id="61" name="Text Box 41"/>
        <xdr:cNvSpPr txBox="1">
          <a:spLocks noChangeArrowheads="1"/>
        </xdr:cNvSpPr>
      </xdr:nvSpPr>
      <xdr:spPr>
        <a:xfrm>
          <a:off x="571500" y="43500675"/>
          <a:ext cx="5886450" cy="2571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Other borrowings comprise of the following ;-</a:t>
          </a:r>
        </a:p>
      </xdr:txBody>
    </xdr:sp>
    <xdr:clientData/>
  </xdr:oneCellAnchor>
  <xdr:twoCellAnchor>
    <xdr:from>
      <xdr:col>1</xdr:col>
      <xdr:colOff>19050</xdr:colOff>
      <xdr:row>91</xdr:row>
      <xdr:rowOff>171450</xdr:rowOff>
    </xdr:from>
    <xdr:to>
      <xdr:col>10</xdr:col>
      <xdr:colOff>781050</xdr:colOff>
      <xdr:row>94</xdr:row>
      <xdr:rowOff>114300</xdr:rowOff>
    </xdr:to>
    <xdr:sp>
      <xdr:nvSpPr>
        <xdr:cNvPr id="62" name="Text Box 120862"/>
        <xdr:cNvSpPr txBox="1">
          <a:spLocks noChangeArrowheads="1"/>
        </xdr:cNvSpPr>
      </xdr:nvSpPr>
      <xdr:spPr>
        <a:xfrm>
          <a:off x="342900" y="17021175"/>
          <a:ext cx="6181725" cy="5429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On 25 March 2010, the Company has completed its rights issue exercise with the listing of 1,177,956,579 rights shares on the Main Market of Bursa Malaysia Securities Berhad.</a:t>
          </a:r>
        </a:p>
      </xdr:txBody>
    </xdr:sp>
    <xdr:clientData/>
  </xdr:twoCellAnchor>
  <xdr:twoCellAnchor>
    <xdr:from>
      <xdr:col>1</xdr:col>
      <xdr:colOff>28575</xdr:colOff>
      <xdr:row>94</xdr:row>
      <xdr:rowOff>76200</xdr:rowOff>
    </xdr:from>
    <xdr:to>
      <xdr:col>10</xdr:col>
      <xdr:colOff>733425</xdr:colOff>
      <xdr:row>97</xdr:row>
      <xdr:rowOff>85725</xdr:rowOff>
    </xdr:to>
    <xdr:sp>
      <xdr:nvSpPr>
        <xdr:cNvPr id="63" name="Text Box 120862"/>
        <xdr:cNvSpPr txBox="1">
          <a:spLocks noChangeArrowheads="1"/>
        </xdr:cNvSpPr>
      </xdr:nvSpPr>
      <xdr:spPr>
        <a:xfrm>
          <a:off x="352425" y="17526000"/>
          <a:ext cx="6124575" cy="6191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 rights issue exercise has raised gross proceeds of RM471.183 million, which has been utilised as at 30 September 2010 in the following manner:-
 </a:t>
          </a:r>
        </a:p>
      </xdr:txBody>
    </xdr:sp>
    <xdr:clientData/>
  </xdr:twoCellAnchor>
  <xdr:twoCellAnchor>
    <xdr:from>
      <xdr:col>0</xdr:col>
      <xdr:colOff>304800</xdr:colOff>
      <xdr:row>163</xdr:row>
      <xdr:rowOff>0</xdr:rowOff>
    </xdr:from>
    <xdr:to>
      <xdr:col>11</xdr:col>
      <xdr:colOff>0</xdr:colOff>
      <xdr:row>165</xdr:row>
      <xdr:rowOff>0</xdr:rowOff>
    </xdr:to>
    <xdr:sp>
      <xdr:nvSpPr>
        <xdr:cNvPr id="64" name="Text Box 1340"/>
        <xdr:cNvSpPr txBox="1">
          <a:spLocks noChangeArrowheads="1"/>
        </xdr:cNvSpPr>
      </xdr:nvSpPr>
      <xdr:spPr>
        <a:xfrm>
          <a:off x="304800" y="31251525"/>
          <a:ext cx="6267450" cy="4000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 (Contd.)</a:t>
          </a:r>
        </a:p>
      </xdr:txBody>
    </xdr:sp>
    <xdr:clientData/>
  </xdr:twoCellAnchor>
  <xdr:twoCellAnchor>
    <xdr:from>
      <xdr:col>1</xdr:col>
      <xdr:colOff>219075</xdr:colOff>
      <xdr:row>209</xdr:row>
      <xdr:rowOff>123825</xdr:rowOff>
    </xdr:from>
    <xdr:to>
      <xdr:col>10</xdr:col>
      <xdr:colOff>800100</xdr:colOff>
      <xdr:row>212</xdr:row>
      <xdr:rowOff>47625</xdr:rowOff>
    </xdr:to>
    <xdr:sp>
      <xdr:nvSpPr>
        <xdr:cNvPr id="65" name="TextBox 703"/>
        <xdr:cNvSpPr txBox="1">
          <a:spLocks noChangeArrowheads="1"/>
        </xdr:cNvSpPr>
      </xdr:nvSpPr>
      <xdr:spPr>
        <a:xfrm>
          <a:off x="542925" y="39624000"/>
          <a:ext cx="6000750" cy="438150"/>
        </a:xfrm>
        <a:prstGeom prst="rect">
          <a:avLst/>
        </a:prstGeom>
        <a:noFill/>
        <a:ln w="9525" cmpd="sng">
          <a:noFill/>
        </a:ln>
      </xdr:spPr>
      <xdr:txBody>
        <a:bodyPr vertOverflow="clip" wrap="square"/>
        <a:p>
          <a:pPr algn="l">
            <a:defRPr/>
          </a:pPr>
          <a:r>
            <a:rPr lang="en-US" cap="none" sz="1200" b="0" i="0" u="none" baseline="0"/>
            <a:t>approval by MLB's shareholders at an Extraordinary General Meeting which was obtained on 16 June 2010; and</a:t>
          </a:r>
        </a:p>
      </xdr:txBody>
    </xdr:sp>
    <xdr:clientData/>
  </xdr:twoCellAnchor>
  <xdr:twoCellAnchor>
    <xdr:from>
      <xdr:col>2</xdr:col>
      <xdr:colOff>0</xdr:colOff>
      <xdr:row>212</xdr:row>
      <xdr:rowOff>142875</xdr:rowOff>
    </xdr:from>
    <xdr:to>
      <xdr:col>12</xdr:col>
      <xdr:colOff>9525</xdr:colOff>
      <xdr:row>215</xdr:row>
      <xdr:rowOff>133350</xdr:rowOff>
    </xdr:to>
    <xdr:sp>
      <xdr:nvSpPr>
        <xdr:cNvPr id="66" name="TextBox 704"/>
        <xdr:cNvSpPr txBox="1">
          <a:spLocks noChangeArrowheads="1"/>
        </xdr:cNvSpPr>
      </xdr:nvSpPr>
      <xdr:spPr>
        <a:xfrm>
          <a:off x="552450" y="40157400"/>
          <a:ext cx="6029325" cy="504825"/>
        </a:xfrm>
        <a:prstGeom prst="rect">
          <a:avLst/>
        </a:prstGeom>
        <a:noFill/>
        <a:ln w="9525" cmpd="sng">
          <a:noFill/>
        </a:ln>
      </xdr:spPr>
      <xdr:txBody>
        <a:bodyPr vertOverflow="clip" wrap="square"/>
        <a:p>
          <a:pPr algn="l">
            <a:defRPr/>
          </a:pPr>
          <a:r>
            <a:rPr lang="en-US" cap="none" sz="1200" b="0" i="0" u="none" baseline="0"/>
            <a:t>consent by the High Court of Malaya for the Proposed Par Value Reduction which was obtained on 23 July 2010.</a:t>
          </a:r>
        </a:p>
      </xdr:txBody>
    </xdr:sp>
    <xdr:clientData/>
  </xdr:twoCellAnchor>
  <xdr:twoCellAnchor>
    <xdr:from>
      <xdr:col>1</xdr:col>
      <xdr:colOff>0</xdr:colOff>
      <xdr:row>216</xdr:row>
      <xdr:rowOff>9525</xdr:rowOff>
    </xdr:from>
    <xdr:to>
      <xdr:col>10</xdr:col>
      <xdr:colOff>809625</xdr:colOff>
      <xdr:row>218</xdr:row>
      <xdr:rowOff>19050</xdr:rowOff>
    </xdr:to>
    <xdr:sp>
      <xdr:nvSpPr>
        <xdr:cNvPr id="67" name="TextBox 705"/>
        <xdr:cNvSpPr txBox="1">
          <a:spLocks noChangeArrowheads="1"/>
        </xdr:cNvSpPr>
      </xdr:nvSpPr>
      <xdr:spPr>
        <a:xfrm>
          <a:off x="323850" y="40709850"/>
          <a:ext cx="6229350" cy="352425"/>
        </a:xfrm>
        <a:prstGeom prst="rect">
          <a:avLst/>
        </a:prstGeom>
        <a:noFill/>
        <a:ln w="9525" cmpd="sng">
          <a:noFill/>
        </a:ln>
      </xdr:spPr>
      <xdr:txBody>
        <a:bodyPr vertOverflow="clip" wrap="square"/>
        <a:p>
          <a:pPr algn="l">
            <a:defRPr/>
          </a:pPr>
          <a:r>
            <a:rPr lang="en-US" cap="none" sz="1200" b="0" i="0" u="none" baseline="0"/>
            <a:t>Consequently, the Proposals have been successfully completed on 1 September 2010.</a:t>
          </a:r>
        </a:p>
      </xdr:txBody>
    </xdr:sp>
    <xdr:clientData/>
  </xdr:twoCellAnchor>
  <xdr:twoCellAnchor editAs="oneCell">
    <xdr:from>
      <xdr:col>0</xdr:col>
      <xdr:colOff>295275</xdr:colOff>
      <xdr:row>97</xdr:row>
      <xdr:rowOff>0</xdr:rowOff>
    </xdr:from>
    <xdr:to>
      <xdr:col>14</xdr:col>
      <xdr:colOff>171450</xdr:colOff>
      <xdr:row>108</xdr:row>
      <xdr:rowOff>180975</xdr:rowOff>
    </xdr:to>
    <xdr:pic>
      <xdr:nvPicPr>
        <xdr:cNvPr id="68" name="Picture 708"/>
        <xdr:cNvPicPr preferRelativeResize="1">
          <a:picLocks noChangeAspect="1"/>
        </xdr:cNvPicPr>
      </xdr:nvPicPr>
      <xdr:blipFill>
        <a:blip r:embed="rId1"/>
        <a:stretch>
          <a:fillRect/>
        </a:stretch>
      </xdr:blipFill>
      <xdr:spPr>
        <a:xfrm>
          <a:off x="295275" y="18059400"/>
          <a:ext cx="7667625" cy="2381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48"/>
  <sheetViews>
    <sheetView showGridLines="0" view="pageBreakPreview" zoomScaleNormal="75" zoomScaleSheetLayoutView="100" zoomScalePageLayoutView="0" workbookViewId="0" topLeftCell="B40">
      <selection activeCell="M41" sqref="M41"/>
    </sheetView>
  </sheetViews>
  <sheetFormatPr defaultColWidth="9.140625" defaultRowHeight="12.75" customHeight="1"/>
  <cols>
    <col min="1" max="1" width="2.8515625" style="108" customWidth="1"/>
    <col min="2" max="2" width="43.57421875" style="108" customWidth="1"/>
    <col min="3" max="3" width="4.8515625" style="108" customWidth="1"/>
    <col min="4" max="4" width="2.140625" style="108" customWidth="1"/>
    <col min="5" max="5" width="12.7109375" style="108" customWidth="1"/>
    <col min="6" max="6" width="2.140625" style="108" customWidth="1"/>
    <col min="7" max="7" width="15.28125" style="108" customWidth="1"/>
    <col min="8" max="8" width="2.140625" style="108" customWidth="1"/>
    <col min="9" max="9" width="15.00390625" style="108" customWidth="1"/>
    <col min="10" max="10" width="2.140625" style="108" customWidth="1"/>
    <col min="11" max="11" width="14.57421875" style="108" customWidth="1"/>
    <col min="12" max="12" width="9.140625" style="108" customWidth="1"/>
    <col min="13" max="13" width="16.28125" style="108" customWidth="1"/>
    <col min="14" max="14" width="9.140625" style="108" customWidth="1"/>
    <col min="15" max="15" width="12.00390625" style="108" customWidth="1"/>
    <col min="16" max="16384" width="9.140625" style="108" customWidth="1"/>
  </cols>
  <sheetData>
    <row r="1" spans="1:11" ht="25.5">
      <c r="A1" s="421" t="s">
        <v>221</v>
      </c>
      <c r="B1" s="421"/>
      <c r="C1" s="421"/>
      <c r="D1" s="421"/>
      <c r="E1" s="421"/>
      <c r="F1" s="421"/>
      <c r="G1" s="421"/>
      <c r="H1" s="421"/>
      <c r="I1" s="421"/>
      <c r="J1" s="421"/>
      <c r="K1" s="421"/>
    </row>
    <row r="2" spans="1:11" ht="12.75">
      <c r="A2" s="187"/>
      <c r="B2" s="188"/>
      <c r="C2" s="188"/>
      <c r="D2" s="188"/>
      <c r="E2" s="187"/>
      <c r="F2" s="187"/>
      <c r="G2" s="187"/>
      <c r="H2" s="187"/>
      <c r="I2" s="187"/>
      <c r="J2" s="187"/>
      <c r="K2" s="187"/>
    </row>
    <row r="3" spans="1:11" ht="13.5" customHeight="1">
      <c r="A3" s="112"/>
      <c r="B3" s="112"/>
      <c r="C3" s="112"/>
      <c r="D3" s="112"/>
      <c r="E3" s="112"/>
      <c r="F3" s="112"/>
      <c r="G3" s="112"/>
      <c r="H3" s="112"/>
      <c r="I3" s="112"/>
      <c r="J3" s="112"/>
      <c r="K3" s="112"/>
    </row>
    <row r="4" spans="2:4" ht="15.75">
      <c r="B4" s="189" t="s">
        <v>250</v>
      </c>
      <c r="C4" s="113"/>
      <c r="D4" s="113"/>
    </row>
    <row r="5" spans="2:4" ht="15">
      <c r="B5" s="224" t="s">
        <v>332</v>
      </c>
      <c r="C5" s="113"/>
      <c r="D5" s="113"/>
    </row>
    <row r="6" spans="2:4" ht="15">
      <c r="B6" s="224" t="s">
        <v>251</v>
      </c>
      <c r="C6" s="113"/>
      <c r="D6" s="113"/>
    </row>
    <row r="7" spans="2:4" ht="15">
      <c r="B7" s="113"/>
      <c r="C7" s="113"/>
      <c r="D7" s="113"/>
    </row>
    <row r="8" spans="1:4" s="113" customFormat="1" ht="15.75">
      <c r="A8" s="114"/>
      <c r="B8" s="189" t="s">
        <v>252</v>
      </c>
      <c r="C8" s="115"/>
      <c r="D8" s="115"/>
    </row>
    <row r="9" spans="5:11" s="113" customFormat="1" ht="15">
      <c r="E9" s="332"/>
      <c r="F9" s="332"/>
      <c r="G9" s="332"/>
      <c r="H9" s="332"/>
      <c r="I9" s="332"/>
      <c r="J9" s="332"/>
      <c r="K9" s="333"/>
    </row>
    <row r="10" spans="5:16" s="113" customFormat="1" ht="15">
      <c r="E10" s="190" t="s">
        <v>85</v>
      </c>
      <c r="F10" s="116"/>
      <c r="G10" s="190" t="s">
        <v>88</v>
      </c>
      <c r="H10" s="116"/>
      <c r="I10" s="190" t="s">
        <v>331</v>
      </c>
      <c r="J10" s="116"/>
      <c r="K10" s="342" t="s">
        <v>331</v>
      </c>
      <c r="M10" s="379"/>
      <c r="N10" s="158"/>
      <c r="O10" s="380"/>
      <c r="P10" s="158"/>
    </row>
    <row r="11" spans="5:16" s="113" customFormat="1" ht="15">
      <c r="E11" s="190" t="s">
        <v>86</v>
      </c>
      <c r="F11" s="116"/>
      <c r="G11" s="190" t="s">
        <v>86</v>
      </c>
      <c r="H11" s="116"/>
      <c r="I11" s="190" t="s">
        <v>89</v>
      </c>
      <c r="J11" s="116"/>
      <c r="K11" s="342" t="s">
        <v>89</v>
      </c>
      <c r="M11" s="379"/>
      <c r="N11" s="158"/>
      <c r="O11" s="380"/>
      <c r="P11" s="158"/>
    </row>
    <row r="12" spans="3:16" s="117" customFormat="1" ht="15.75">
      <c r="C12" s="118"/>
      <c r="D12" s="97"/>
      <c r="E12" s="191" t="s">
        <v>87</v>
      </c>
      <c r="F12" s="119"/>
      <c r="G12" s="190" t="s">
        <v>87</v>
      </c>
      <c r="H12" s="119"/>
      <c r="I12" s="191" t="s">
        <v>194</v>
      </c>
      <c r="J12" s="119"/>
      <c r="K12" s="343" t="s">
        <v>194</v>
      </c>
      <c r="M12" s="298"/>
      <c r="N12" s="132"/>
      <c r="O12" s="233"/>
      <c r="P12" s="132"/>
    </row>
    <row r="13" spans="3:16" s="117" customFormat="1" ht="15.75">
      <c r="C13" s="201" t="s">
        <v>41</v>
      </c>
      <c r="D13" s="195"/>
      <c r="E13" s="192" t="s">
        <v>329</v>
      </c>
      <c r="F13" s="120"/>
      <c r="G13" s="200" t="s">
        <v>330</v>
      </c>
      <c r="H13" s="119"/>
      <c r="I13" s="193" t="s">
        <v>329</v>
      </c>
      <c r="J13" s="121"/>
      <c r="K13" s="344" t="s">
        <v>330</v>
      </c>
      <c r="M13" s="299"/>
      <c r="N13" s="132"/>
      <c r="O13" s="132"/>
      <c r="P13" s="132"/>
    </row>
    <row r="14" spans="1:16" s="97" customFormat="1" ht="15.75">
      <c r="A14" s="117"/>
      <c r="B14" s="117"/>
      <c r="C14" s="202"/>
      <c r="D14" s="195"/>
      <c r="E14" s="191" t="s">
        <v>2</v>
      </c>
      <c r="F14" s="368"/>
      <c r="G14" s="191" t="s">
        <v>2</v>
      </c>
      <c r="H14" s="110"/>
      <c r="I14" s="191" t="s">
        <v>2</v>
      </c>
      <c r="J14" s="368"/>
      <c r="K14" s="191" t="s">
        <v>2</v>
      </c>
      <c r="L14" s="125"/>
      <c r="M14" s="298"/>
      <c r="N14" s="150"/>
      <c r="O14" s="150"/>
      <c r="P14" s="150"/>
    </row>
    <row r="15" spans="1:16" s="97" customFormat="1" ht="15.75">
      <c r="A15" s="117"/>
      <c r="B15" s="189" t="s">
        <v>259</v>
      </c>
      <c r="C15" s="202"/>
      <c r="D15" s="195"/>
      <c r="E15" s="191"/>
      <c r="F15" s="368"/>
      <c r="G15" s="191"/>
      <c r="H15" s="110"/>
      <c r="I15" s="191"/>
      <c r="J15" s="368"/>
      <c r="K15" s="191"/>
      <c r="L15" s="125"/>
      <c r="M15" s="298"/>
      <c r="N15" s="150"/>
      <c r="O15" s="150"/>
      <c r="P15" s="150"/>
    </row>
    <row r="16" spans="3:16" s="97" customFormat="1" ht="15.75">
      <c r="C16" s="118"/>
      <c r="E16" s="122"/>
      <c r="F16" s="123"/>
      <c r="G16" s="194"/>
      <c r="H16" s="124"/>
      <c r="I16" s="122"/>
      <c r="J16" s="123"/>
      <c r="K16" s="122"/>
      <c r="L16" s="125"/>
      <c r="M16" s="123"/>
      <c r="N16" s="150"/>
      <c r="O16" s="233"/>
      <c r="P16" s="150"/>
    </row>
    <row r="17" spans="2:16" s="97" customFormat="1" ht="15.75">
      <c r="B17" s="195" t="s">
        <v>68</v>
      </c>
      <c r="C17" s="202"/>
      <c r="D17" s="195"/>
      <c r="E17" s="384">
        <v>182132</v>
      </c>
      <c r="F17" s="256"/>
      <c r="G17" s="316">
        <v>135445</v>
      </c>
      <c r="H17" s="231"/>
      <c r="I17" s="255">
        <v>519425</v>
      </c>
      <c r="J17" s="98"/>
      <c r="K17" s="316">
        <v>436009</v>
      </c>
      <c r="L17" s="125"/>
      <c r="M17" s="255"/>
      <c r="N17" s="150"/>
      <c r="O17" s="233"/>
      <c r="P17" s="150"/>
    </row>
    <row r="18" spans="2:16" s="117" customFormat="1" ht="15.75">
      <c r="B18" s="195"/>
      <c r="C18" s="202"/>
      <c r="D18" s="195"/>
      <c r="E18" s="385"/>
      <c r="F18" s="237"/>
      <c r="G18" s="235"/>
      <c r="H18" s="195"/>
      <c r="I18" s="257"/>
      <c r="J18" s="99"/>
      <c r="K18" s="235"/>
      <c r="M18" s="365"/>
      <c r="N18" s="132"/>
      <c r="O18" s="233"/>
      <c r="P18" s="132"/>
    </row>
    <row r="19" spans="2:16" s="117" customFormat="1" ht="15.75">
      <c r="B19" s="195" t="s">
        <v>81</v>
      </c>
      <c r="C19" s="202"/>
      <c r="D19" s="195"/>
      <c r="E19" s="386">
        <v>-203936</v>
      </c>
      <c r="F19" s="259"/>
      <c r="G19" s="236">
        <v>-157021</v>
      </c>
      <c r="H19" s="196"/>
      <c r="I19" s="258">
        <v>-587890</v>
      </c>
      <c r="J19" s="100"/>
      <c r="K19" s="236">
        <v>-467875</v>
      </c>
      <c r="M19" s="258"/>
      <c r="N19" s="132"/>
      <c r="O19" s="233"/>
      <c r="P19" s="132"/>
    </row>
    <row r="20" spans="2:16" s="117" customFormat="1" ht="15.75">
      <c r="B20" s="195"/>
      <c r="C20" s="202"/>
      <c r="D20" s="195"/>
      <c r="E20" s="386"/>
      <c r="F20" s="259"/>
      <c r="G20" s="236"/>
      <c r="H20" s="196"/>
      <c r="I20" s="258"/>
      <c r="J20" s="100"/>
      <c r="K20" s="236"/>
      <c r="M20" s="258"/>
      <c r="N20" s="132"/>
      <c r="O20" s="233"/>
      <c r="P20" s="132"/>
    </row>
    <row r="21" spans="2:16" s="117" customFormat="1" ht="15.75">
      <c r="B21" s="195" t="s">
        <v>15</v>
      </c>
      <c r="C21" s="202"/>
      <c r="D21" s="195"/>
      <c r="E21" s="386">
        <v>34894</v>
      </c>
      <c r="F21" s="259"/>
      <c r="G21" s="236">
        <v>15753</v>
      </c>
      <c r="H21" s="196"/>
      <c r="I21" s="258">
        <v>94300</v>
      </c>
      <c r="J21" s="100"/>
      <c r="K21" s="236">
        <v>31820</v>
      </c>
      <c r="M21" s="258"/>
      <c r="N21" s="132"/>
      <c r="O21" s="233"/>
      <c r="P21" s="132"/>
    </row>
    <row r="22" spans="2:16" s="117" customFormat="1" ht="7.5" customHeight="1">
      <c r="B22" s="195"/>
      <c r="C22" s="202"/>
      <c r="D22" s="195"/>
      <c r="E22" s="387"/>
      <c r="F22" s="259"/>
      <c r="G22" s="317"/>
      <c r="H22" s="196"/>
      <c r="I22" s="260"/>
      <c r="J22" s="100"/>
      <c r="K22" s="317"/>
      <c r="M22" s="258"/>
      <c r="N22" s="132"/>
      <c r="O22" s="233"/>
      <c r="P22" s="132"/>
    </row>
    <row r="23" spans="2:16" s="117" customFormat="1" ht="15.75">
      <c r="B23" s="195" t="s">
        <v>237</v>
      </c>
      <c r="C23" s="202"/>
      <c r="D23" s="195"/>
      <c r="E23" s="386">
        <f>SUM(E17:E21)</f>
        <v>13090</v>
      </c>
      <c r="F23" s="259"/>
      <c r="G23" s="236">
        <f>SUM(G17:G21)</f>
        <v>-5823</v>
      </c>
      <c r="H23" s="196"/>
      <c r="I23" s="258">
        <f>SUM(I17:I21)</f>
        <v>25835</v>
      </c>
      <c r="J23" s="100"/>
      <c r="K23" s="236">
        <f>SUM(K17:K21)</f>
        <v>-46</v>
      </c>
      <c r="M23" s="258"/>
      <c r="N23" s="132"/>
      <c r="O23" s="258"/>
      <c r="P23" s="132"/>
    </row>
    <row r="24" spans="2:16" s="117" customFormat="1" ht="15.75">
      <c r="B24" s="195"/>
      <c r="C24" s="202"/>
      <c r="D24" s="195"/>
      <c r="E24" s="386"/>
      <c r="F24" s="259"/>
      <c r="G24" s="236"/>
      <c r="H24" s="196"/>
      <c r="I24" s="258"/>
      <c r="J24" s="100"/>
      <c r="K24" s="236"/>
      <c r="M24" s="258"/>
      <c r="N24" s="132"/>
      <c r="O24" s="233"/>
      <c r="P24" s="132"/>
    </row>
    <row r="25" spans="2:16" s="117" customFormat="1" ht="15.75">
      <c r="B25" s="195" t="s">
        <v>82</v>
      </c>
      <c r="C25" s="202"/>
      <c r="D25" s="195"/>
      <c r="E25" s="386">
        <v>-24713</v>
      </c>
      <c r="F25" s="259"/>
      <c r="G25" s="236">
        <v>-21354</v>
      </c>
      <c r="H25" s="196"/>
      <c r="I25" s="258">
        <v>-67822</v>
      </c>
      <c r="J25" s="100"/>
      <c r="K25" s="236">
        <v>-50890</v>
      </c>
      <c r="M25" s="258"/>
      <c r="N25" s="132"/>
      <c r="O25" s="233"/>
      <c r="P25" s="132"/>
    </row>
    <row r="26" spans="2:16" s="117" customFormat="1" ht="14.25" customHeight="1">
      <c r="B26" s="195"/>
      <c r="C26" s="202"/>
      <c r="D26" s="195"/>
      <c r="E26" s="386"/>
      <c r="F26" s="259"/>
      <c r="G26" s="236"/>
      <c r="H26" s="196"/>
      <c r="I26" s="258"/>
      <c r="J26" s="100"/>
      <c r="K26" s="236"/>
      <c r="M26" s="258"/>
      <c r="N26" s="132"/>
      <c r="O26" s="233"/>
      <c r="P26" s="132"/>
    </row>
    <row r="27" spans="2:16" s="117" customFormat="1" ht="15.75">
      <c r="B27" s="195" t="s">
        <v>356</v>
      </c>
      <c r="C27" s="202"/>
      <c r="D27" s="195"/>
      <c r="E27" s="386">
        <v>28036</v>
      </c>
      <c r="F27" s="259"/>
      <c r="G27" s="236">
        <v>17317</v>
      </c>
      <c r="H27" s="196"/>
      <c r="I27" s="258">
        <v>61078</v>
      </c>
      <c r="J27" s="100"/>
      <c r="K27" s="236">
        <v>-64038</v>
      </c>
      <c r="M27" s="258"/>
      <c r="N27" s="132"/>
      <c r="O27" s="233"/>
      <c r="P27" s="132"/>
    </row>
    <row r="28" spans="2:16" s="117" customFormat="1" ht="15.75">
      <c r="B28" s="195" t="s">
        <v>218</v>
      </c>
      <c r="C28" s="202"/>
      <c r="D28" s="195"/>
      <c r="E28" s="386"/>
      <c r="F28" s="259"/>
      <c r="G28" s="236"/>
      <c r="H28" s="196"/>
      <c r="I28" s="258"/>
      <c r="J28" s="100"/>
      <c r="K28" s="236"/>
      <c r="M28" s="258"/>
      <c r="N28" s="132"/>
      <c r="O28" s="233"/>
      <c r="P28" s="132"/>
    </row>
    <row r="29" spans="2:16" s="117" customFormat="1" ht="15.75">
      <c r="B29" s="195" t="s">
        <v>286</v>
      </c>
      <c r="C29" s="202"/>
      <c r="D29" s="195"/>
      <c r="E29" s="386">
        <v>565</v>
      </c>
      <c r="F29" s="259"/>
      <c r="G29" s="236">
        <v>2984</v>
      </c>
      <c r="H29" s="196"/>
      <c r="I29" s="258">
        <v>18653</v>
      </c>
      <c r="J29" s="100"/>
      <c r="K29" s="236">
        <v>9127</v>
      </c>
      <c r="M29" s="258"/>
      <c r="N29" s="132"/>
      <c r="O29" s="233"/>
      <c r="P29" s="132"/>
    </row>
    <row r="30" spans="2:16" s="117" customFormat="1" ht="7.5" customHeight="1">
      <c r="B30" s="195"/>
      <c r="C30" s="202"/>
      <c r="D30" s="195"/>
      <c r="E30" s="387"/>
      <c r="F30" s="259"/>
      <c r="G30" s="317"/>
      <c r="H30" s="196"/>
      <c r="I30" s="260"/>
      <c r="J30" s="100"/>
      <c r="K30" s="317"/>
      <c r="M30" s="258"/>
      <c r="N30" s="132"/>
      <c r="O30" s="233"/>
      <c r="P30" s="132"/>
    </row>
    <row r="31" spans="2:16" s="117" customFormat="1" ht="15.75">
      <c r="B31" s="195" t="s">
        <v>238</v>
      </c>
      <c r="C31" s="202"/>
      <c r="D31" s="195"/>
      <c r="E31" s="388">
        <f>SUM(E23:E30)</f>
        <v>16978</v>
      </c>
      <c r="F31" s="259"/>
      <c r="G31" s="234">
        <f>SUM(G23:G30)</f>
        <v>-6876</v>
      </c>
      <c r="H31" s="197"/>
      <c r="I31" s="261">
        <f>SUM(I23:I30)</f>
        <v>37744</v>
      </c>
      <c r="J31" s="100"/>
      <c r="K31" s="234">
        <f>SUM(K23:K30)</f>
        <v>-105847</v>
      </c>
      <c r="M31" s="258"/>
      <c r="N31" s="132"/>
      <c r="O31" s="258"/>
      <c r="P31" s="132"/>
    </row>
    <row r="32" spans="2:16" s="117" customFormat="1" ht="15.75">
      <c r="B32" s="195"/>
      <c r="C32" s="202"/>
      <c r="D32" s="195"/>
      <c r="E32" s="388"/>
      <c r="F32" s="259"/>
      <c r="G32" s="234"/>
      <c r="H32" s="197"/>
      <c r="I32" s="261"/>
      <c r="J32" s="100"/>
      <c r="K32" s="234"/>
      <c r="M32" s="258"/>
      <c r="N32" s="132"/>
      <c r="O32" s="233"/>
      <c r="P32" s="132"/>
    </row>
    <row r="33" spans="2:16" s="117" customFormat="1" ht="15.75">
      <c r="B33" s="195" t="s">
        <v>84</v>
      </c>
      <c r="C33" s="202" t="s">
        <v>216</v>
      </c>
      <c r="D33" s="195"/>
      <c r="E33" s="388">
        <v>3240</v>
      </c>
      <c r="F33" s="259"/>
      <c r="G33" s="234">
        <v>12319</v>
      </c>
      <c r="H33" s="197"/>
      <c r="I33" s="261">
        <v>12441</v>
      </c>
      <c r="J33" s="100"/>
      <c r="K33" s="234">
        <v>15993</v>
      </c>
      <c r="M33" s="258"/>
      <c r="N33" s="132"/>
      <c r="O33" s="233"/>
      <c r="P33" s="132"/>
    </row>
    <row r="34" spans="2:16" s="117" customFormat="1" ht="8.25" customHeight="1">
      <c r="B34" s="195"/>
      <c r="C34" s="202"/>
      <c r="D34" s="195"/>
      <c r="E34" s="387"/>
      <c r="F34" s="259"/>
      <c r="G34" s="317"/>
      <c r="H34" s="197"/>
      <c r="I34" s="260"/>
      <c r="J34" s="100"/>
      <c r="K34" s="317"/>
      <c r="M34" s="258"/>
      <c r="N34" s="132"/>
      <c r="O34" s="233"/>
      <c r="P34" s="132"/>
    </row>
    <row r="35" spans="2:16" s="117" customFormat="1" ht="15.75">
      <c r="B35" s="195"/>
      <c r="C35" s="202"/>
      <c r="D35" s="195"/>
      <c r="E35" s="386"/>
      <c r="F35" s="259"/>
      <c r="G35" s="236"/>
      <c r="H35" s="196"/>
      <c r="I35" s="258"/>
      <c r="J35" s="100"/>
      <c r="K35" s="236"/>
      <c r="M35" s="258"/>
      <c r="N35" s="132"/>
      <c r="O35" s="233"/>
      <c r="P35" s="132"/>
    </row>
    <row r="36" spans="2:16" s="117" customFormat="1" ht="15.75">
      <c r="B36" s="195" t="s">
        <v>285</v>
      </c>
      <c r="C36" s="202"/>
      <c r="D36" s="195"/>
      <c r="E36" s="389"/>
      <c r="I36" s="183"/>
      <c r="M36" s="132"/>
      <c r="N36" s="132"/>
      <c r="O36" s="233"/>
      <c r="P36" s="132"/>
    </row>
    <row r="37" spans="2:16" s="117" customFormat="1" ht="15.75">
      <c r="B37" s="195" t="s">
        <v>287</v>
      </c>
      <c r="C37" s="202"/>
      <c r="D37" s="195"/>
      <c r="E37" s="390">
        <f>+E33+E31</f>
        <v>20218</v>
      </c>
      <c r="F37" s="259"/>
      <c r="G37" s="236">
        <f>+G33+G31</f>
        <v>5443</v>
      </c>
      <c r="H37" s="196"/>
      <c r="I37" s="258">
        <f>+I33+I31</f>
        <v>50185</v>
      </c>
      <c r="J37" s="100"/>
      <c r="K37" s="236">
        <f>+K33+K31</f>
        <v>-89854</v>
      </c>
      <c r="M37" s="258"/>
      <c r="N37" s="132"/>
      <c r="O37" s="258"/>
      <c r="P37" s="132"/>
    </row>
    <row r="38" spans="2:16" s="117" customFormat="1" ht="15.75">
      <c r="B38" s="195"/>
      <c r="C38" s="202"/>
      <c r="D38" s="195"/>
      <c r="E38" s="390"/>
      <c r="F38" s="259"/>
      <c r="G38" s="236"/>
      <c r="H38" s="197"/>
      <c r="I38" s="258"/>
      <c r="J38" s="100"/>
      <c r="K38" s="236"/>
      <c r="M38" s="258"/>
      <c r="N38" s="132"/>
      <c r="O38" s="233"/>
      <c r="P38" s="132"/>
    </row>
    <row r="39" spans="2:16" s="117" customFormat="1" ht="15.75">
      <c r="B39" s="189" t="s">
        <v>258</v>
      </c>
      <c r="C39" s="202"/>
      <c r="D39" s="195"/>
      <c r="E39" s="390"/>
      <c r="F39" s="259"/>
      <c r="G39" s="236"/>
      <c r="H39" s="197"/>
      <c r="I39" s="258"/>
      <c r="J39" s="100"/>
      <c r="K39" s="236"/>
      <c r="M39" s="258"/>
      <c r="N39" s="132"/>
      <c r="O39" s="233"/>
      <c r="P39" s="132"/>
    </row>
    <row r="40" spans="2:16" s="117" customFormat="1" ht="15.75">
      <c r="B40" s="195"/>
      <c r="C40" s="202"/>
      <c r="D40" s="195"/>
      <c r="E40" s="390"/>
      <c r="F40" s="259"/>
      <c r="G40" s="236"/>
      <c r="H40" s="197"/>
      <c r="I40" s="258"/>
      <c r="J40" s="100"/>
      <c r="K40" s="236"/>
      <c r="M40" s="258"/>
      <c r="N40" s="132"/>
      <c r="O40" s="233"/>
      <c r="P40" s="132"/>
    </row>
    <row r="41" spans="2:16" s="117" customFormat="1" ht="15.75">
      <c r="B41" s="334" t="s">
        <v>291</v>
      </c>
      <c r="C41" s="202"/>
      <c r="D41" s="195"/>
      <c r="E41" s="358"/>
      <c r="I41" s="183"/>
      <c r="M41" s="132"/>
      <c r="N41" s="132"/>
      <c r="O41" s="233"/>
      <c r="P41" s="132"/>
    </row>
    <row r="42" spans="2:16" s="117" customFormat="1" ht="15.75">
      <c r="B42" s="195" t="s">
        <v>287</v>
      </c>
      <c r="C42" s="202"/>
      <c r="D42" s="195"/>
      <c r="E42" s="391">
        <v>0</v>
      </c>
      <c r="F42" s="335"/>
      <c r="G42" s="321">
        <v>20432</v>
      </c>
      <c r="H42" s="219"/>
      <c r="I42" s="312">
        <v>0</v>
      </c>
      <c r="J42" s="336"/>
      <c r="K42" s="321">
        <v>35836</v>
      </c>
      <c r="M42" s="312"/>
      <c r="N42" s="132"/>
      <c r="O42" s="233"/>
      <c r="P42" s="132"/>
    </row>
    <row r="43" spans="2:16" s="117" customFormat="1" ht="7.5" customHeight="1">
      <c r="B43" s="195"/>
      <c r="C43" s="202"/>
      <c r="D43" s="195"/>
      <c r="E43" s="391"/>
      <c r="F43" s="335"/>
      <c r="G43" s="321"/>
      <c r="H43" s="219"/>
      <c r="I43" s="312"/>
      <c r="J43" s="336"/>
      <c r="K43" s="321"/>
      <c r="M43" s="312"/>
      <c r="N43" s="132"/>
      <c r="O43" s="233"/>
      <c r="P43" s="132"/>
    </row>
    <row r="44" spans="2:16" s="117" customFormat="1" ht="16.5" thickBot="1">
      <c r="B44" s="195"/>
      <c r="C44" s="202"/>
      <c r="D44" s="195"/>
      <c r="E44" s="392">
        <f>+E37+E42</f>
        <v>20218</v>
      </c>
      <c r="F44" s="312"/>
      <c r="G44" s="337">
        <f>+G37+G42</f>
        <v>25875</v>
      </c>
      <c r="H44" s="219"/>
      <c r="I44" s="383">
        <f>+I37+I42</f>
        <v>50185</v>
      </c>
      <c r="J44" s="336"/>
      <c r="K44" s="337">
        <f>+K37+K42</f>
        <v>-54018</v>
      </c>
      <c r="M44" s="312"/>
      <c r="N44" s="132"/>
      <c r="O44" s="312"/>
      <c r="P44" s="132"/>
    </row>
    <row r="45" spans="2:16" s="117" customFormat="1" ht="15.75">
      <c r="B45" s="195"/>
      <c r="C45" s="202"/>
      <c r="D45" s="195"/>
      <c r="E45" s="386"/>
      <c r="F45" s="259"/>
      <c r="G45" s="236"/>
      <c r="H45" s="197"/>
      <c r="I45" s="258"/>
      <c r="J45" s="100"/>
      <c r="K45" s="236"/>
      <c r="M45" s="258"/>
      <c r="N45" s="132"/>
      <c r="O45" s="233"/>
      <c r="P45" s="132"/>
    </row>
    <row r="46" spans="2:16" s="117" customFormat="1" ht="15.75">
      <c r="B46" s="195" t="s">
        <v>38</v>
      </c>
      <c r="C46" s="202"/>
      <c r="D46" s="195"/>
      <c r="E46" s="386"/>
      <c r="F46" s="259"/>
      <c r="G46" s="236"/>
      <c r="H46" s="197"/>
      <c r="I46" s="258"/>
      <c r="J46" s="100"/>
      <c r="K46" s="236"/>
      <c r="M46" s="258"/>
      <c r="N46" s="132"/>
      <c r="O46" s="233"/>
      <c r="P46" s="132"/>
    </row>
    <row r="47" spans="2:16" s="117" customFormat="1" ht="15.75">
      <c r="B47" s="195" t="s">
        <v>55</v>
      </c>
      <c r="C47" s="202"/>
      <c r="D47" s="195"/>
      <c r="E47" s="393">
        <v>21296</v>
      </c>
      <c r="F47" s="263"/>
      <c r="G47" s="251">
        <v>20311</v>
      </c>
      <c r="H47" s="198"/>
      <c r="I47" s="262">
        <v>50693</v>
      </c>
      <c r="J47" s="102"/>
      <c r="K47" s="251">
        <v>-71563</v>
      </c>
      <c r="M47" s="265"/>
      <c r="N47" s="132"/>
      <c r="O47" s="233"/>
      <c r="P47" s="132"/>
    </row>
    <row r="48" spans="2:16" s="117" customFormat="1" ht="15.75">
      <c r="B48" s="195" t="s">
        <v>10</v>
      </c>
      <c r="C48" s="202"/>
      <c r="D48" s="195"/>
      <c r="E48" s="394">
        <v>-1078</v>
      </c>
      <c r="F48" s="263"/>
      <c r="G48" s="252">
        <v>5564</v>
      </c>
      <c r="H48" s="198"/>
      <c r="I48" s="264">
        <v>-508</v>
      </c>
      <c r="J48" s="102"/>
      <c r="K48" s="252">
        <v>17545</v>
      </c>
      <c r="M48" s="265"/>
      <c r="N48" s="132"/>
      <c r="O48" s="233"/>
      <c r="P48" s="132"/>
    </row>
    <row r="49" spans="2:16" s="117" customFormat="1" ht="15.75">
      <c r="B49" s="195"/>
      <c r="C49" s="202"/>
      <c r="D49" s="195"/>
      <c r="E49" s="395"/>
      <c r="F49" s="266"/>
      <c r="G49" s="253"/>
      <c r="H49" s="199"/>
      <c r="I49" s="265"/>
      <c r="J49" s="107"/>
      <c r="K49" s="253"/>
      <c r="M49" s="265"/>
      <c r="N49" s="132"/>
      <c r="O49" s="233"/>
      <c r="P49" s="132"/>
    </row>
    <row r="50" spans="2:16" s="117" customFormat="1" ht="16.5" thickBot="1">
      <c r="B50" s="195" t="s">
        <v>239</v>
      </c>
      <c r="C50" s="202"/>
      <c r="D50" s="195"/>
      <c r="E50" s="396">
        <f>SUM(E47:E48)</f>
        <v>20218</v>
      </c>
      <c r="F50" s="263"/>
      <c r="G50" s="318">
        <f>SUM(G47:G48)</f>
        <v>25875</v>
      </c>
      <c r="H50" s="198"/>
      <c r="I50" s="267">
        <f>SUM(I47:I48)</f>
        <v>50185</v>
      </c>
      <c r="J50" s="102"/>
      <c r="K50" s="318">
        <f>SUM(K47:K48)</f>
        <v>-54018</v>
      </c>
      <c r="M50" s="265"/>
      <c r="N50" s="132"/>
      <c r="O50" s="233"/>
      <c r="P50" s="132"/>
    </row>
    <row r="51" spans="2:16" s="117" customFormat="1" ht="15.75">
      <c r="B51" s="195"/>
      <c r="C51" s="202"/>
      <c r="D51" s="195"/>
      <c r="E51" s="262"/>
      <c r="F51" s="263"/>
      <c r="G51" s="251"/>
      <c r="H51" s="198"/>
      <c r="I51" s="262"/>
      <c r="J51" s="102"/>
      <c r="K51" s="251"/>
      <c r="M51" s="265"/>
      <c r="N51" s="132"/>
      <c r="O51" s="233"/>
      <c r="P51" s="132"/>
    </row>
    <row r="52" spans="2:16" s="117" customFormat="1" ht="15.75">
      <c r="B52" s="195"/>
      <c r="C52" s="202"/>
      <c r="D52" s="195"/>
      <c r="E52" s="262"/>
      <c r="F52" s="263"/>
      <c r="G52" s="251"/>
      <c r="H52" s="198"/>
      <c r="I52" s="262"/>
      <c r="J52" s="102"/>
      <c r="K52" s="251"/>
      <c r="M52" s="265"/>
      <c r="N52" s="132"/>
      <c r="O52" s="233"/>
      <c r="P52" s="132"/>
    </row>
    <row r="53" spans="2:16" s="117" customFormat="1" ht="15.75">
      <c r="B53" s="195" t="s">
        <v>241</v>
      </c>
      <c r="C53" s="202" t="s">
        <v>217</v>
      </c>
      <c r="D53" s="195"/>
      <c r="E53" s="262"/>
      <c r="F53" s="263"/>
      <c r="G53" s="251"/>
      <c r="H53" s="198"/>
      <c r="I53" s="262"/>
      <c r="J53" s="104"/>
      <c r="K53" s="251"/>
      <c r="M53" s="265"/>
      <c r="N53" s="132"/>
      <c r="O53" s="233"/>
      <c r="P53" s="132"/>
    </row>
    <row r="54" spans="2:16" s="117" customFormat="1" ht="15.75">
      <c r="B54" s="250" t="s">
        <v>56</v>
      </c>
      <c r="C54" s="202"/>
      <c r="D54" s="250"/>
      <c r="E54" s="366">
        <v>1.05</v>
      </c>
      <c r="F54" s="366"/>
      <c r="G54" s="415">
        <v>1.59</v>
      </c>
      <c r="H54" s="415"/>
      <c r="I54" s="366">
        <v>2.51</v>
      </c>
      <c r="J54" s="416"/>
      <c r="K54" s="415">
        <v>-5.6</v>
      </c>
      <c r="L54" s="132"/>
      <c r="M54" s="366"/>
      <c r="N54" s="132"/>
      <c r="O54" s="233"/>
      <c r="P54" s="132"/>
    </row>
    <row r="55" spans="2:16" s="117" customFormat="1" ht="16.5" thickBot="1">
      <c r="B55" s="250" t="s">
        <v>57</v>
      </c>
      <c r="C55" s="202"/>
      <c r="D55" s="250"/>
      <c r="E55" s="417">
        <v>1.05</v>
      </c>
      <c r="F55" s="381"/>
      <c r="G55" s="418">
        <v>1.59</v>
      </c>
      <c r="H55" s="419"/>
      <c r="I55" s="417">
        <v>2.51</v>
      </c>
      <c r="J55" s="420"/>
      <c r="K55" s="418">
        <v>-5.6</v>
      </c>
      <c r="L55" s="132"/>
      <c r="M55" s="381"/>
      <c r="N55" s="132"/>
      <c r="O55" s="233"/>
      <c r="P55" s="132"/>
    </row>
    <row r="56" spans="2:16" s="117" customFormat="1" ht="15.75">
      <c r="B56" s="130"/>
      <c r="C56" s="125"/>
      <c r="D56" s="131"/>
      <c r="E56" s="105"/>
      <c r="F56" s="105"/>
      <c r="G56" s="134"/>
      <c r="H56" s="133"/>
      <c r="I56" s="105"/>
      <c r="J56" s="105"/>
      <c r="K56" s="133"/>
      <c r="L56" s="132"/>
      <c r="M56" s="132"/>
      <c r="N56" s="132"/>
      <c r="O56" s="233"/>
      <c r="P56" s="132"/>
    </row>
    <row r="57" spans="2:16" s="117" customFormat="1" ht="12.75" customHeight="1">
      <c r="B57" s="130"/>
      <c r="C57" s="125"/>
      <c r="D57" s="131"/>
      <c r="E57" s="105"/>
      <c r="F57" s="105"/>
      <c r="G57" s="134"/>
      <c r="H57" s="133"/>
      <c r="I57" s="105"/>
      <c r="J57" s="105"/>
      <c r="K57" s="133"/>
      <c r="L57" s="132"/>
      <c r="M57" s="132"/>
      <c r="N57" s="132"/>
      <c r="O57" s="233"/>
      <c r="P57" s="132"/>
    </row>
    <row r="58" spans="2:16" s="97" customFormat="1" ht="28.5" customHeight="1">
      <c r="B58" s="135"/>
      <c r="C58" s="135"/>
      <c r="D58" s="135"/>
      <c r="E58" s="135"/>
      <c r="F58" s="135"/>
      <c r="G58" s="135"/>
      <c r="H58" s="135"/>
      <c r="I58" s="135"/>
      <c r="J58" s="135"/>
      <c r="K58" s="135"/>
      <c r="M58" s="150"/>
      <c r="N58" s="150"/>
      <c r="O58" s="233"/>
      <c r="P58" s="150"/>
    </row>
    <row r="59" spans="5:16" s="97" customFormat="1" ht="15.75">
      <c r="E59" s="103"/>
      <c r="F59" s="103"/>
      <c r="G59" s="136"/>
      <c r="H59" s="136"/>
      <c r="I59" s="136"/>
      <c r="J59" s="136"/>
      <c r="M59" s="150"/>
      <c r="N59" s="150"/>
      <c r="O59" s="233"/>
      <c r="P59" s="150"/>
    </row>
    <row r="60" spans="5:16" s="97" customFormat="1" ht="15.75">
      <c r="E60" s="103"/>
      <c r="F60" s="103"/>
      <c r="G60" s="136"/>
      <c r="H60" s="136"/>
      <c r="I60" s="136"/>
      <c r="J60" s="136"/>
      <c r="M60" s="150"/>
      <c r="N60" s="150"/>
      <c r="O60" s="233"/>
      <c r="P60" s="150"/>
    </row>
    <row r="61" spans="5:16" s="97" customFormat="1" ht="15.75">
      <c r="E61" s="103"/>
      <c r="F61" s="103"/>
      <c r="G61" s="136"/>
      <c r="H61" s="136"/>
      <c r="I61" s="136"/>
      <c r="J61" s="136"/>
      <c r="M61" s="150"/>
      <c r="N61" s="150"/>
      <c r="O61" s="233"/>
      <c r="P61" s="150"/>
    </row>
    <row r="62" spans="5:16" s="97" customFormat="1" ht="15.75">
      <c r="E62" s="103"/>
      <c r="F62" s="103"/>
      <c r="G62" s="136"/>
      <c r="H62" s="136"/>
      <c r="I62" s="136"/>
      <c r="J62" s="136"/>
      <c r="M62" s="150"/>
      <c r="N62" s="150"/>
      <c r="O62" s="233"/>
      <c r="P62" s="150"/>
    </row>
    <row r="63" spans="5:16" s="97" customFormat="1" ht="15.75">
      <c r="E63" s="103"/>
      <c r="F63" s="103"/>
      <c r="G63" s="136"/>
      <c r="H63" s="136"/>
      <c r="I63" s="136"/>
      <c r="J63" s="136"/>
      <c r="M63" s="150"/>
      <c r="N63" s="150"/>
      <c r="O63" s="233"/>
      <c r="P63" s="150"/>
    </row>
    <row r="64" spans="5:15" s="97" customFormat="1" ht="15.75">
      <c r="E64" s="103"/>
      <c r="F64" s="103"/>
      <c r="G64" s="136"/>
      <c r="H64" s="136"/>
      <c r="I64" s="136"/>
      <c r="J64" s="136"/>
      <c r="O64" s="195"/>
    </row>
    <row r="65" spans="5:15" s="97" customFormat="1" ht="15.75">
      <c r="E65" s="103"/>
      <c r="F65" s="103"/>
      <c r="G65" s="136"/>
      <c r="H65" s="136"/>
      <c r="I65" s="136"/>
      <c r="J65" s="136"/>
      <c r="O65" s="195"/>
    </row>
    <row r="66" spans="5:15" s="97" customFormat="1" ht="15.75">
      <c r="E66" s="103"/>
      <c r="F66" s="103"/>
      <c r="G66" s="136"/>
      <c r="H66" s="136"/>
      <c r="I66" s="136"/>
      <c r="J66" s="136"/>
      <c r="O66" s="195"/>
    </row>
    <row r="67" spans="5:15" s="97" customFormat="1" ht="15.75">
      <c r="E67" s="136"/>
      <c r="F67" s="136"/>
      <c r="G67" s="136"/>
      <c r="H67" s="136"/>
      <c r="I67" s="136"/>
      <c r="J67" s="136"/>
      <c r="O67" s="195"/>
    </row>
    <row r="68" spans="5:15" s="97" customFormat="1" ht="15.75">
      <c r="E68" s="136"/>
      <c r="F68" s="136"/>
      <c r="G68" s="136"/>
      <c r="H68" s="136"/>
      <c r="I68" s="136"/>
      <c r="J68" s="136"/>
      <c r="O68" s="195"/>
    </row>
    <row r="69" spans="5:15" s="97" customFormat="1" ht="15.75">
      <c r="E69" s="136"/>
      <c r="F69" s="136"/>
      <c r="G69" s="136"/>
      <c r="H69" s="136"/>
      <c r="I69" s="136"/>
      <c r="J69" s="136"/>
      <c r="O69" s="195"/>
    </row>
    <row r="70" spans="5:15" s="97" customFormat="1" ht="15.75">
      <c r="E70" s="136"/>
      <c r="F70" s="136"/>
      <c r="G70" s="136"/>
      <c r="H70" s="136"/>
      <c r="I70" s="136"/>
      <c r="J70" s="136"/>
      <c r="O70" s="195"/>
    </row>
    <row r="71" spans="5:15" s="97" customFormat="1" ht="15.75">
      <c r="E71" s="136"/>
      <c r="F71" s="136"/>
      <c r="G71" s="136"/>
      <c r="H71" s="136"/>
      <c r="I71" s="136"/>
      <c r="J71" s="136"/>
      <c r="O71" s="195"/>
    </row>
    <row r="72" spans="5:15" s="97" customFormat="1" ht="15.75">
      <c r="E72" s="136"/>
      <c r="F72" s="136"/>
      <c r="G72" s="136"/>
      <c r="H72" s="136"/>
      <c r="I72" s="136"/>
      <c r="J72" s="136"/>
      <c r="O72" s="195"/>
    </row>
    <row r="73" spans="5:15" s="97" customFormat="1" ht="15.75">
      <c r="E73" s="136"/>
      <c r="F73" s="136"/>
      <c r="G73" s="136"/>
      <c r="H73" s="136"/>
      <c r="I73" s="136"/>
      <c r="J73" s="136"/>
      <c r="O73" s="195"/>
    </row>
    <row r="74" spans="5:15" s="97" customFormat="1" ht="15.75">
      <c r="E74" s="136"/>
      <c r="F74" s="136"/>
      <c r="G74" s="136"/>
      <c r="H74" s="136"/>
      <c r="I74" s="136"/>
      <c r="J74" s="136"/>
      <c r="O74" s="195"/>
    </row>
    <row r="75" spans="5:15" s="97" customFormat="1" ht="15.75">
      <c r="E75" s="136"/>
      <c r="F75" s="136"/>
      <c r="G75" s="136"/>
      <c r="H75" s="136"/>
      <c r="I75" s="136"/>
      <c r="J75" s="136"/>
      <c r="O75" s="195"/>
    </row>
    <row r="76" spans="5:15" s="97" customFormat="1" ht="15.75">
      <c r="E76" s="136"/>
      <c r="F76" s="136"/>
      <c r="G76" s="136"/>
      <c r="H76" s="136"/>
      <c r="I76" s="136"/>
      <c r="J76" s="136"/>
      <c r="O76" s="195"/>
    </row>
    <row r="77" spans="5:15" s="97" customFormat="1" ht="15.75">
      <c r="E77" s="136"/>
      <c r="F77" s="136"/>
      <c r="G77" s="136"/>
      <c r="H77" s="136"/>
      <c r="I77" s="136"/>
      <c r="J77" s="136"/>
      <c r="O77" s="195"/>
    </row>
    <row r="78" spans="5:15" s="97" customFormat="1" ht="15.75">
      <c r="E78" s="136"/>
      <c r="F78" s="136"/>
      <c r="G78" s="136"/>
      <c r="H78" s="136"/>
      <c r="I78" s="136"/>
      <c r="J78" s="136"/>
      <c r="O78" s="195"/>
    </row>
    <row r="79" spans="5:15" s="97" customFormat="1" ht="15.75">
      <c r="E79" s="136"/>
      <c r="F79" s="136"/>
      <c r="G79" s="136"/>
      <c r="H79" s="136"/>
      <c r="I79" s="136"/>
      <c r="J79" s="136"/>
      <c r="O79" s="195"/>
    </row>
    <row r="80" spans="5:15" s="97" customFormat="1" ht="15.75">
      <c r="E80" s="136"/>
      <c r="F80" s="136"/>
      <c r="G80" s="136"/>
      <c r="H80" s="136"/>
      <c r="I80" s="136"/>
      <c r="J80" s="136"/>
      <c r="O80" s="195"/>
    </row>
    <row r="81" spans="5:15" s="97" customFormat="1" ht="15.75">
      <c r="E81" s="136"/>
      <c r="F81" s="136"/>
      <c r="G81" s="136"/>
      <c r="H81" s="136"/>
      <c r="I81" s="136"/>
      <c r="J81" s="136"/>
      <c r="O81" s="195"/>
    </row>
    <row r="82" spans="5:15" s="97" customFormat="1" ht="15.75">
      <c r="E82" s="136"/>
      <c r="F82" s="136"/>
      <c r="G82" s="136"/>
      <c r="H82" s="136"/>
      <c r="I82" s="136"/>
      <c r="J82" s="136"/>
      <c r="O82" s="195"/>
    </row>
    <row r="83" spans="5:15" s="97" customFormat="1" ht="15.75">
      <c r="E83" s="136"/>
      <c r="F83" s="136"/>
      <c r="G83" s="136"/>
      <c r="H83" s="136"/>
      <c r="I83" s="136"/>
      <c r="J83" s="136"/>
      <c r="O83" s="195"/>
    </row>
    <row r="84" spans="5:10" s="97" customFormat="1" ht="15.75">
      <c r="E84" s="136"/>
      <c r="F84" s="136"/>
      <c r="G84" s="136"/>
      <c r="H84" s="136"/>
      <c r="I84" s="136"/>
      <c r="J84" s="136"/>
    </row>
    <row r="85" spans="5:10" s="97" customFormat="1" ht="15.75">
      <c r="E85" s="136"/>
      <c r="F85" s="136"/>
      <c r="G85" s="136"/>
      <c r="H85" s="136"/>
      <c r="I85" s="136"/>
      <c r="J85" s="136"/>
    </row>
    <row r="86" spans="5:10" s="97" customFormat="1" ht="15.75">
      <c r="E86" s="136"/>
      <c r="F86" s="136"/>
      <c r="G86" s="136"/>
      <c r="H86" s="136"/>
      <c r="I86" s="136"/>
      <c r="J86" s="136"/>
    </row>
    <row r="87" spans="5:10" s="97" customFormat="1" ht="15.75">
      <c r="E87" s="136"/>
      <c r="F87" s="136"/>
      <c r="G87" s="136"/>
      <c r="H87" s="136"/>
      <c r="I87" s="136"/>
      <c r="J87" s="136"/>
    </row>
    <row r="88" spans="5:10" s="97" customFormat="1" ht="15.75">
      <c r="E88" s="136"/>
      <c r="F88" s="136"/>
      <c r="G88" s="136"/>
      <c r="H88" s="136"/>
      <c r="I88" s="136"/>
      <c r="J88" s="136"/>
    </row>
    <row r="89" spans="5:10" s="97" customFormat="1" ht="15.75">
      <c r="E89" s="136"/>
      <c r="F89" s="136"/>
      <c r="G89" s="136"/>
      <c r="H89" s="136"/>
      <c r="I89" s="136"/>
      <c r="J89" s="136"/>
    </row>
    <row r="90" spans="5:10" s="97" customFormat="1" ht="15.75">
      <c r="E90" s="136"/>
      <c r="F90" s="136"/>
      <c r="G90" s="136"/>
      <c r="H90" s="136"/>
      <c r="I90" s="136"/>
      <c r="J90" s="136"/>
    </row>
    <row r="91" spans="5:10" s="97" customFormat="1" ht="15.75">
      <c r="E91" s="136"/>
      <c r="F91" s="136"/>
      <c r="G91" s="136"/>
      <c r="H91" s="136"/>
      <c r="I91" s="136"/>
      <c r="J91" s="136"/>
    </row>
    <row r="92" spans="5:10" s="97" customFormat="1" ht="15.75">
      <c r="E92" s="136"/>
      <c r="F92" s="136"/>
      <c r="G92" s="136"/>
      <c r="H92" s="136"/>
      <c r="I92" s="136"/>
      <c r="J92" s="136"/>
    </row>
    <row r="93" spans="5:10" s="97" customFormat="1" ht="15.75">
      <c r="E93" s="136"/>
      <c r="F93" s="136"/>
      <c r="G93" s="136"/>
      <c r="H93" s="136"/>
      <c r="I93" s="136"/>
      <c r="J93" s="136"/>
    </row>
    <row r="94" spans="5:10" s="97" customFormat="1" ht="15.75">
      <c r="E94" s="136"/>
      <c r="F94" s="136"/>
      <c r="G94" s="136"/>
      <c r="H94" s="136"/>
      <c r="I94" s="136"/>
      <c r="J94" s="136"/>
    </row>
    <row r="95" spans="5:10" s="97" customFormat="1" ht="15.75">
      <c r="E95" s="136"/>
      <c r="F95" s="136"/>
      <c r="G95" s="136"/>
      <c r="H95" s="136"/>
      <c r="I95" s="136"/>
      <c r="J95" s="136"/>
    </row>
    <row r="96" spans="5:10" s="97" customFormat="1" ht="15.75">
      <c r="E96" s="136"/>
      <c r="F96" s="136"/>
      <c r="G96" s="136"/>
      <c r="H96" s="136"/>
      <c r="I96" s="136"/>
      <c r="J96" s="136"/>
    </row>
    <row r="97" spans="5:10" s="97" customFormat="1" ht="15.75">
      <c r="E97" s="136"/>
      <c r="F97" s="136"/>
      <c r="G97" s="136"/>
      <c r="H97" s="136"/>
      <c r="I97" s="136"/>
      <c r="J97" s="136"/>
    </row>
    <row r="98" spans="5:10" s="97" customFormat="1" ht="15.75">
      <c r="E98" s="136"/>
      <c r="F98" s="136"/>
      <c r="G98" s="136"/>
      <c r="H98" s="136"/>
      <c r="I98" s="136"/>
      <c r="J98" s="136"/>
    </row>
    <row r="99" spans="5:10" s="97" customFormat="1" ht="15.75">
      <c r="E99" s="136"/>
      <c r="F99" s="136"/>
      <c r="G99" s="136"/>
      <c r="H99" s="136"/>
      <c r="I99" s="136"/>
      <c r="J99" s="136"/>
    </row>
    <row r="100" spans="5:10" s="97" customFormat="1" ht="15.75">
      <c r="E100" s="136"/>
      <c r="F100" s="136"/>
      <c r="G100" s="136"/>
      <c r="H100" s="136"/>
      <c r="I100" s="136"/>
      <c r="J100" s="136"/>
    </row>
    <row r="101" spans="5:10" s="97" customFormat="1" ht="15.75">
      <c r="E101" s="136"/>
      <c r="F101" s="136"/>
      <c r="G101" s="136"/>
      <c r="H101" s="136"/>
      <c r="I101" s="136"/>
      <c r="J101" s="136"/>
    </row>
    <row r="102" spans="5:10" s="97" customFormat="1" ht="15.75">
      <c r="E102" s="136"/>
      <c r="F102" s="136"/>
      <c r="G102" s="136"/>
      <c r="H102" s="136"/>
      <c r="I102" s="136"/>
      <c r="J102" s="136"/>
    </row>
    <row r="103" spans="5:10" s="97" customFormat="1" ht="15.75">
      <c r="E103" s="136"/>
      <c r="F103" s="136"/>
      <c r="G103" s="136"/>
      <c r="H103" s="136"/>
      <c r="I103" s="136"/>
      <c r="J103" s="136"/>
    </row>
    <row r="104" spans="5:10" s="97" customFormat="1" ht="15.75">
      <c r="E104" s="136"/>
      <c r="F104" s="136"/>
      <c r="G104" s="136"/>
      <c r="H104" s="136"/>
      <c r="I104" s="136"/>
      <c r="J104" s="136"/>
    </row>
    <row r="105" spans="5:10" s="97" customFormat="1" ht="15.75">
      <c r="E105" s="136"/>
      <c r="F105" s="136"/>
      <c r="G105" s="136"/>
      <c r="H105" s="136"/>
      <c r="I105" s="136"/>
      <c r="J105" s="136"/>
    </row>
    <row r="106" spans="5:10" s="97" customFormat="1" ht="15.75">
      <c r="E106" s="136"/>
      <c r="F106" s="136"/>
      <c r="G106" s="136"/>
      <c r="H106" s="136"/>
      <c r="I106" s="136"/>
      <c r="J106" s="136"/>
    </row>
    <row r="107" spans="5:10" s="97" customFormat="1" ht="15.75">
      <c r="E107" s="136"/>
      <c r="F107" s="136"/>
      <c r="G107" s="136"/>
      <c r="H107" s="136"/>
      <c r="I107" s="136"/>
      <c r="J107" s="136"/>
    </row>
    <row r="108" spans="5:10" s="97" customFormat="1" ht="15.75">
      <c r="E108" s="136"/>
      <c r="F108" s="136"/>
      <c r="G108" s="136"/>
      <c r="H108" s="136"/>
      <c r="I108" s="136"/>
      <c r="J108" s="136"/>
    </row>
    <row r="109" spans="5:10" s="97" customFormat="1" ht="15.75">
      <c r="E109" s="136"/>
      <c r="F109" s="136"/>
      <c r="G109" s="136"/>
      <c r="H109" s="136"/>
      <c r="I109" s="136"/>
      <c r="J109" s="136"/>
    </row>
    <row r="110" spans="5:10" s="97" customFormat="1" ht="15.75">
      <c r="E110" s="136"/>
      <c r="F110" s="136"/>
      <c r="G110" s="136"/>
      <c r="H110" s="136"/>
      <c r="I110" s="136"/>
      <c r="J110" s="136"/>
    </row>
    <row r="111" spans="5:10" s="97" customFormat="1" ht="15.75">
      <c r="E111" s="136"/>
      <c r="F111" s="136"/>
      <c r="G111" s="136"/>
      <c r="H111" s="136"/>
      <c r="I111" s="136"/>
      <c r="J111" s="136"/>
    </row>
    <row r="112" spans="5:10" s="97" customFormat="1" ht="15.75">
      <c r="E112" s="136"/>
      <c r="F112" s="136"/>
      <c r="G112" s="136"/>
      <c r="H112" s="136"/>
      <c r="I112" s="136"/>
      <c r="J112" s="136"/>
    </row>
    <row r="113" spans="5:10" s="97" customFormat="1" ht="15.75">
      <c r="E113" s="136"/>
      <c r="F113" s="136"/>
      <c r="G113" s="136"/>
      <c r="H113" s="136"/>
      <c r="I113" s="136"/>
      <c r="J113" s="136"/>
    </row>
    <row r="114" spans="5:10" s="97" customFormat="1" ht="15.75">
      <c r="E114" s="136"/>
      <c r="F114" s="136"/>
      <c r="G114" s="136"/>
      <c r="H114" s="136"/>
      <c r="I114" s="136"/>
      <c r="J114" s="136"/>
    </row>
    <row r="115" spans="5:10" s="97" customFormat="1" ht="15.75">
      <c r="E115" s="136"/>
      <c r="F115" s="136"/>
      <c r="G115" s="136"/>
      <c r="H115" s="136"/>
      <c r="I115" s="136"/>
      <c r="J115" s="136"/>
    </row>
    <row r="116" spans="5:10" s="97" customFormat="1" ht="15.75">
      <c r="E116" s="136"/>
      <c r="F116" s="136"/>
      <c r="G116" s="136"/>
      <c r="H116" s="136"/>
      <c r="I116" s="136"/>
      <c r="J116" s="136"/>
    </row>
    <row r="117" spans="5:10" s="97" customFormat="1" ht="15.75">
      <c r="E117" s="136"/>
      <c r="F117" s="136"/>
      <c r="G117" s="136"/>
      <c r="H117" s="136"/>
      <c r="I117" s="136"/>
      <c r="J117" s="136"/>
    </row>
    <row r="118" spans="5:10" s="97" customFormat="1" ht="15.75">
      <c r="E118" s="136"/>
      <c r="F118" s="136"/>
      <c r="G118" s="136"/>
      <c r="H118" s="136"/>
      <c r="I118" s="136"/>
      <c r="J118" s="136"/>
    </row>
    <row r="119" spans="5:10" s="97" customFormat="1" ht="15.75">
      <c r="E119" s="136"/>
      <c r="F119" s="136"/>
      <c r="G119" s="136"/>
      <c r="H119" s="136"/>
      <c r="I119" s="136"/>
      <c r="J119" s="136"/>
    </row>
    <row r="120" spans="5:10" s="97" customFormat="1" ht="15.75">
      <c r="E120" s="136"/>
      <c r="F120" s="136"/>
      <c r="G120" s="136"/>
      <c r="H120" s="136"/>
      <c r="I120" s="136"/>
      <c r="J120" s="136"/>
    </row>
    <row r="121" spans="5:10" s="97" customFormat="1" ht="15.75">
      <c r="E121" s="136"/>
      <c r="F121" s="136"/>
      <c r="G121" s="136"/>
      <c r="H121" s="136"/>
      <c r="I121" s="136"/>
      <c r="J121" s="136"/>
    </row>
    <row r="122" spans="5:10" s="97" customFormat="1" ht="15.75">
      <c r="E122" s="136"/>
      <c r="F122" s="136"/>
      <c r="G122" s="136"/>
      <c r="H122" s="136"/>
      <c r="I122" s="136"/>
      <c r="J122" s="136"/>
    </row>
    <row r="123" spans="5:10" s="97" customFormat="1" ht="15.75">
      <c r="E123" s="136"/>
      <c r="F123" s="136"/>
      <c r="G123" s="136"/>
      <c r="H123" s="136"/>
      <c r="I123" s="136"/>
      <c r="J123" s="136"/>
    </row>
    <row r="124" spans="5:10" s="97" customFormat="1" ht="15.75">
      <c r="E124" s="136"/>
      <c r="F124" s="136"/>
      <c r="G124" s="136"/>
      <c r="H124" s="136"/>
      <c r="I124" s="136"/>
      <c r="J124" s="136"/>
    </row>
    <row r="125" spans="5:10" s="97" customFormat="1" ht="15.75">
      <c r="E125" s="136"/>
      <c r="F125" s="136"/>
      <c r="G125" s="136"/>
      <c r="H125" s="136"/>
      <c r="I125" s="136"/>
      <c r="J125" s="136"/>
    </row>
    <row r="126" spans="5:10" s="97" customFormat="1" ht="15.75">
      <c r="E126" s="136"/>
      <c r="F126" s="136"/>
      <c r="G126" s="136"/>
      <c r="H126" s="136"/>
      <c r="I126" s="136"/>
      <c r="J126" s="136"/>
    </row>
    <row r="127" spans="5:10" s="97" customFormat="1" ht="15.75">
      <c r="E127" s="136"/>
      <c r="F127" s="136"/>
      <c r="G127" s="136"/>
      <c r="H127" s="136"/>
      <c r="I127" s="136"/>
      <c r="J127" s="136"/>
    </row>
    <row r="128" spans="5:10" s="97" customFormat="1" ht="15.75">
      <c r="E128" s="136"/>
      <c r="F128" s="136"/>
      <c r="G128" s="136"/>
      <c r="H128" s="136"/>
      <c r="I128" s="136"/>
      <c r="J128" s="136"/>
    </row>
    <row r="129" spans="5:10" s="97" customFormat="1" ht="15.75">
      <c r="E129" s="136"/>
      <c r="F129" s="136"/>
      <c r="G129" s="136"/>
      <c r="H129" s="136"/>
      <c r="I129" s="136"/>
      <c r="J129" s="136"/>
    </row>
    <row r="130" spans="5:10" s="97" customFormat="1" ht="15.75">
      <c r="E130" s="136"/>
      <c r="F130" s="136"/>
      <c r="G130" s="136"/>
      <c r="H130" s="136"/>
      <c r="I130" s="136"/>
      <c r="J130" s="136"/>
    </row>
    <row r="131" spans="5:10" s="97" customFormat="1" ht="15.75">
      <c r="E131" s="136"/>
      <c r="F131" s="136"/>
      <c r="G131" s="136"/>
      <c r="H131" s="136"/>
      <c r="I131" s="136"/>
      <c r="J131" s="136"/>
    </row>
    <row r="132" spans="5:10" s="97" customFormat="1" ht="15.75">
      <c r="E132" s="136"/>
      <c r="F132" s="136"/>
      <c r="G132" s="136"/>
      <c r="H132" s="136"/>
      <c r="I132" s="136"/>
      <c r="J132" s="136"/>
    </row>
    <row r="133" spans="5:10" s="97" customFormat="1" ht="15.75">
      <c r="E133" s="136"/>
      <c r="F133" s="136"/>
      <c r="G133" s="136"/>
      <c r="H133" s="136"/>
      <c r="I133" s="136"/>
      <c r="J133" s="136"/>
    </row>
    <row r="134" spans="5:10" s="97" customFormat="1" ht="15.75">
      <c r="E134" s="136"/>
      <c r="F134" s="136"/>
      <c r="G134" s="136"/>
      <c r="H134" s="136"/>
      <c r="I134" s="136"/>
      <c r="J134" s="136"/>
    </row>
    <row r="135" spans="5:10" s="97" customFormat="1" ht="15.75">
      <c r="E135" s="136"/>
      <c r="F135" s="136"/>
      <c r="G135" s="136"/>
      <c r="H135" s="136"/>
      <c r="I135" s="136"/>
      <c r="J135" s="136"/>
    </row>
    <row r="136" spans="5:10" s="97" customFormat="1" ht="15.75">
      <c r="E136" s="136"/>
      <c r="F136" s="136"/>
      <c r="G136" s="136"/>
      <c r="H136" s="136"/>
      <c r="I136" s="136"/>
      <c r="J136" s="136"/>
    </row>
    <row r="137" spans="5:10" s="97" customFormat="1" ht="15.75">
      <c r="E137" s="136"/>
      <c r="F137" s="136"/>
      <c r="G137" s="136"/>
      <c r="H137" s="136"/>
      <c r="I137" s="136"/>
      <c r="J137" s="136"/>
    </row>
    <row r="138" spans="5:10" s="97" customFormat="1" ht="15.75">
      <c r="E138" s="136"/>
      <c r="F138" s="136"/>
      <c r="G138" s="136"/>
      <c r="H138" s="136"/>
      <c r="I138" s="136"/>
      <c r="J138" s="136"/>
    </row>
    <row r="139" spans="5:10" s="97" customFormat="1" ht="15.75">
      <c r="E139" s="136"/>
      <c r="F139" s="136"/>
      <c r="G139" s="136"/>
      <c r="H139" s="136"/>
      <c r="I139" s="136"/>
      <c r="J139" s="136"/>
    </row>
    <row r="140" spans="5:10" s="97" customFormat="1" ht="15.75">
      <c r="E140" s="136"/>
      <c r="F140" s="136"/>
      <c r="G140" s="136"/>
      <c r="H140" s="136"/>
      <c r="I140" s="136"/>
      <c r="J140" s="136"/>
    </row>
    <row r="141" spans="5:10" s="97" customFormat="1" ht="15.75">
      <c r="E141" s="136"/>
      <c r="F141" s="136"/>
      <c r="G141" s="136"/>
      <c r="H141" s="136"/>
      <c r="I141" s="136"/>
      <c r="J141" s="136"/>
    </row>
    <row r="142" spans="5:10" s="97" customFormat="1" ht="15.75">
      <c r="E142" s="136"/>
      <c r="F142" s="136"/>
      <c r="G142" s="136"/>
      <c r="H142" s="136"/>
      <c r="I142" s="136"/>
      <c r="J142" s="136"/>
    </row>
    <row r="143" spans="5:10" s="97" customFormat="1" ht="15.75">
      <c r="E143" s="136"/>
      <c r="F143" s="136"/>
      <c r="G143" s="136"/>
      <c r="H143" s="136"/>
      <c r="I143" s="136"/>
      <c r="J143" s="136"/>
    </row>
    <row r="144" spans="5:10" s="97" customFormat="1" ht="15.75">
      <c r="E144" s="136"/>
      <c r="F144" s="136"/>
      <c r="G144" s="136"/>
      <c r="H144" s="136"/>
      <c r="I144" s="136"/>
      <c r="J144" s="136"/>
    </row>
    <row r="145" spans="5:10" s="97" customFormat="1" ht="15.75">
      <c r="E145" s="136"/>
      <c r="F145" s="136"/>
      <c r="G145" s="136"/>
      <c r="H145" s="136"/>
      <c r="I145" s="136"/>
      <c r="J145" s="136"/>
    </row>
    <row r="146" spans="5:10" s="97" customFormat="1" ht="15.75">
      <c r="E146" s="136"/>
      <c r="F146" s="136"/>
      <c r="G146" s="136"/>
      <c r="H146" s="136"/>
      <c r="I146" s="136"/>
      <c r="J146" s="136"/>
    </row>
    <row r="147" spans="5:10" s="97" customFormat="1" ht="15.75">
      <c r="E147" s="136"/>
      <c r="F147" s="136"/>
      <c r="G147" s="136"/>
      <c r="H147" s="136"/>
      <c r="I147" s="136"/>
      <c r="J147" s="136"/>
    </row>
    <row r="148" spans="5:10" s="97" customFormat="1" ht="15.75">
      <c r="E148" s="136"/>
      <c r="F148" s="136"/>
      <c r="G148" s="136"/>
      <c r="H148" s="136"/>
      <c r="I148" s="136"/>
      <c r="J148" s="136"/>
    </row>
    <row r="149" spans="5:10" s="97" customFormat="1" ht="15.75">
      <c r="E149" s="136"/>
      <c r="F149" s="136"/>
      <c r="G149" s="136"/>
      <c r="H149" s="136"/>
      <c r="I149" s="136"/>
      <c r="J149" s="136"/>
    </row>
    <row r="150" spans="5:10" s="97" customFormat="1" ht="15.75">
      <c r="E150" s="136"/>
      <c r="F150" s="136"/>
      <c r="G150" s="136"/>
      <c r="H150" s="136"/>
      <c r="I150" s="136"/>
      <c r="J150" s="136"/>
    </row>
    <row r="151" spans="5:10" s="97" customFormat="1" ht="15.75">
      <c r="E151" s="136"/>
      <c r="F151" s="136"/>
      <c r="G151" s="136"/>
      <c r="H151" s="136"/>
      <c r="I151" s="136"/>
      <c r="J151" s="136"/>
    </row>
    <row r="152" spans="5:10" s="97" customFormat="1" ht="15.75">
      <c r="E152" s="136"/>
      <c r="F152" s="136"/>
      <c r="G152" s="136"/>
      <c r="H152" s="136"/>
      <c r="I152" s="136"/>
      <c r="J152" s="136"/>
    </row>
    <row r="153" spans="5:10" s="97" customFormat="1" ht="15.75">
      <c r="E153" s="136"/>
      <c r="F153" s="136"/>
      <c r="G153" s="136"/>
      <c r="H153" s="136"/>
      <c r="I153" s="136"/>
      <c r="J153" s="136"/>
    </row>
    <row r="154" spans="5:10" s="97" customFormat="1" ht="15.75">
      <c r="E154" s="136"/>
      <c r="F154" s="136"/>
      <c r="G154" s="136"/>
      <c r="H154" s="136"/>
      <c r="I154" s="136"/>
      <c r="J154" s="136"/>
    </row>
    <row r="155" spans="5:10" s="97" customFormat="1" ht="15.75">
      <c r="E155" s="136"/>
      <c r="F155" s="136"/>
      <c r="G155" s="136"/>
      <c r="H155" s="136"/>
      <c r="I155" s="136"/>
      <c r="J155" s="136"/>
    </row>
    <row r="156" spans="5:10" s="97" customFormat="1" ht="15.75">
      <c r="E156" s="136"/>
      <c r="F156" s="136"/>
      <c r="G156" s="136"/>
      <c r="H156" s="136"/>
      <c r="I156" s="136"/>
      <c r="J156" s="136"/>
    </row>
    <row r="157" spans="5:10" s="97" customFormat="1" ht="15.75">
      <c r="E157" s="136"/>
      <c r="F157" s="136"/>
      <c r="G157" s="136"/>
      <c r="H157" s="136"/>
      <c r="I157" s="136"/>
      <c r="J157" s="136"/>
    </row>
    <row r="158" spans="5:10" s="97" customFormat="1" ht="15.75">
      <c r="E158" s="136"/>
      <c r="F158" s="136"/>
      <c r="G158" s="136"/>
      <c r="H158" s="136"/>
      <c r="I158" s="136"/>
      <c r="J158" s="136"/>
    </row>
    <row r="159" spans="5:10" s="97" customFormat="1" ht="15.75">
      <c r="E159" s="136"/>
      <c r="F159" s="136"/>
      <c r="G159" s="136"/>
      <c r="H159" s="136"/>
      <c r="I159" s="136"/>
      <c r="J159" s="136"/>
    </row>
    <row r="160" spans="5:10" s="97" customFormat="1" ht="15.75">
      <c r="E160" s="136"/>
      <c r="F160" s="136"/>
      <c r="G160" s="136"/>
      <c r="H160" s="136"/>
      <c r="I160" s="136"/>
      <c r="J160" s="136"/>
    </row>
    <row r="161" spans="5:10" s="97" customFormat="1" ht="15.75">
      <c r="E161" s="136"/>
      <c r="F161" s="136"/>
      <c r="G161" s="136"/>
      <c r="H161" s="136"/>
      <c r="I161" s="136"/>
      <c r="J161" s="136"/>
    </row>
    <row r="162" spans="5:10" s="97" customFormat="1" ht="15.75">
      <c r="E162" s="136"/>
      <c r="F162" s="136"/>
      <c r="G162" s="136"/>
      <c r="H162" s="136"/>
      <c r="I162" s="136"/>
      <c r="J162" s="136"/>
    </row>
    <row r="163" spans="5:10" s="97" customFormat="1" ht="15.75">
      <c r="E163" s="136"/>
      <c r="F163" s="136"/>
      <c r="G163" s="136"/>
      <c r="H163" s="136"/>
      <c r="I163" s="136"/>
      <c r="J163" s="136"/>
    </row>
    <row r="164" spans="5:10" s="97" customFormat="1" ht="15.75">
      <c r="E164" s="136"/>
      <c r="F164" s="136"/>
      <c r="G164" s="136"/>
      <c r="H164" s="136"/>
      <c r="I164" s="136"/>
      <c r="J164" s="136"/>
    </row>
    <row r="165" spans="5:10" s="97" customFormat="1" ht="15.75">
      <c r="E165" s="136"/>
      <c r="F165" s="136"/>
      <c r="G165" s="136"/>
      <c r="H165" s="136"/>
      <c r="I165" s="136"/>
      <c r="J165" s="136"/>
    </row>
    <row r="166" spans="5:10" s="97" customFormat="1" ht="15.75">
      <c r="E166" s="136"/>
      <c r="F166" s="136"/>
      <c r="G166" s="136"/>
      <c r="H166" s="136"/>
      <c r="I166" s="136"/>
      <c r="J166" s="136"/>
    </row>
    <row r="167" spans="5:10" s="97" customFormat="1" ht="15.75">
      <c r="E167" s="136"/>
      <c r="F167" s="136"/>
      <c r="G167" s="136"/>
      <c r="H167" s="136"/>
      <c r="I167" s="136"/>
      <c r="J167" s="136"/>
    </row>
    <row r="168" spans="5:10" s="97" customFormat="1" ht="15.75">
      <c r="E168" s="136"/>
      <c r="F168" s="136"/>
      <c r="G168" s="136"/>
      <c r="H168" s="136"/>
      <c r="I168" s="136"/>
      <c r="J168" s="136"/>
    </row>
    <row r="169" spans="5:10" s="97" customFormat="1" ht="15.75">
      <c r="E169" s="136"/>
      <c r="F169" s="136"/>
      <c r="G169" s="136"/>
      <c r="H169" s="136"/>
      <c r="I169" s="136"/>
      <c r="J169" s="136"/>
    </row>
    <row r="170" spans="5:10" s="97" customFormat="1" ht="15.75">
      <c r="E170" s="136"/>
      <c r="F170" s="136"/>
      <c r="G170" s="136"/>
      <c r="H170" s="136"/>
      <c r="I170" s="136"/>
      <c r="J170" s="136"/>
    </row>
    <row r="171" spans="5:10" s="97" customFormat="1" ht="15.75">
      <c r="E171" s="136"/>
      <c r="F171" s="136"/>
      <c r="G171" s="136"/>
      <c r="H171" s="136"/>
      <c r="I171" s="136"/>
      <c r="J171" s="136"/>
    </row>
    <row r="172" spans="5:10" s="97" customFormat="1" ht="15.75">
      <c r="E172" s="136"/>
      <c r="F172" s="136"/>
      <c r="G172" s="136"/>
      <c r="H172" s="136"/>
      <c r="I172" s="136"/>
      <c r="J172" s="136"/>
    </row>
    <row r="173" spans="5:10" s="97" customFormat="1" ht="15.75">
      <c r="E173" s="136"/>
      <c r="F173" s="136"/>
      <c r="G173" s="136"/>
      <c r="H173" s="136"/>
      <c r="I173" s="136"/>
      <c r="J173" s="136"/>
    </row>
    <row r="174" spans="5:10" s="97" customFormat="1" ht="15.75">
      <c r="E174" s="136"/>
      <c r="F174" s="136"/>
      <c r="G174" s="136"/>
      <c r="H174" s="136"/>
      <c r="I174" s="136"/>
      <c r="J174" s="136"/>
    </row>
    <row r="175" spans="5:10" s="97" customFormat="1" ht="15.75">
      <c r="E175" s="136"/>
      <c r="F175" s="136"/>
      <c r="G175" s="136"/>
      <c r="H175" s="136"/>
      <c r="I175" s="136"/>
      <c r="J175" s="136"/>
    </row>
    <row r="176" spans="5:10" s="97" customFormat="1" ht="15.75">
      <c r="E176" s="136"/>
      <c r="F176" s="136"/>
      <c r="G176" s="136"/>
      <c r="H176" s="136"/>
      <c r="I176" s="136"/>
      <c r="J176" s="136"/>
    </row>
    <row r="177" spans="5:10" s="97" customFormat="1" ht="15.75">
      <c r="E177" s="136"/>
      <c r="F177" s="136"/>
      <c r="G177" s="136"/>
      <c r="H177" s="136"/>
      <c r="I177" s="136"/>
      <c r="J177" s="136"/>
    </row>
    <row r="178" spans="5:10" s="97" customFormat="1" ht="15.75">
      <c r="E178" s="136"/>
      <c r="F178" s="136"/>
      <c r="G178" s="136"/>
      <c r="H178" s="136"/>
      <c r="I178" s="136"/>
      <c r="J178" s="136"/>
    </row>
    <row r="179" spans="5:10" s="97" customFormat="1" ht="15.75">
      <c r="E179" s="136"/>
      <c r="F179" s="136"/>
      <c r="G179" s="136"/>
      <c r="H179" s="136"/>
      <c r="I179" s="136"/>
      <c r="J179" s="136"/>
    </row>
    <row r="180" spans="5:10" s="97" customFormat="1" ht="15.75">
      <c r="E180" s="136"/>
      <c r="F180" s="136"/>
      <c r="G180" s="136"/>
      <c r="H180" s="136"/>
      <c r="I180" s="136"/>
      <c r="J180" s="136"/>
    </row>
    <row r="181" spans="5:10" s="97" customFormat="1" ht="15.75">
      <c r="E181" s="136"/>
      <c r="F181" s="136"/>
      <c r="G181" s="136"/>
      <c r="H181" s="136"/>
      <c r="I181" s="136"/>
      <c r="J181" s="136"/>
    </row>
    <row r="182" spans="5:10" s="97" customFormat="1" ht="15.75">
      <c r="E182" s="136"/>
      <c r="F182" s="136"/>
      <c r="G182" s="136"/>
      <c r="H182" s="136"/>
      <c r="I182" s="136"/>
      <c r="J182" s="136"/>
    </row>
    <row r="183" spans="5:10" s="97" customFormat="1" ht="15.75">
      <c r="E183" s="136"/>
      <c r="F183" s="136"/>
      <c r="G183" s="136"/>
      <c r="H183" s="136"/>
      <c r="I183" s="136"/>
      <c r="J183" s="136"/>
    </row>
    <row r="184" spans="5:10" s="97" customFormat="1" ht="15.75">
      <c r="E184" s="136"/>
      <c r="F184" s="136"/>
      <c r="G184" s="136"/>
      <c r="H184" s="136"/>
      <c r="I184" s="136"/>
      <c r="J184" s="136"/>
    </row>
    <row r="185" spans="5:10" s="97" customFormat="1" ht="15.75">
      <c r="E185" s="136"/>
      <c r="F185" s="136"/>
      <c r="G185" s="136"/>
      <c r="H185" s="136"/>
      <c r="I185" s="136"/>
      <c r="J185" s="136"/>
    </row>
    <row r="186" spans="5:10" s="97" customFormat="1" ht="15.75">
      <c r="E186" s="136"/>
      <c r="F186" s="136"/>
      <c r="G186" s="136"/>
      <c r="H186" s="136"/>
      <c r="I186" s="136"/>
      <c r="J186" s="136"/>
    </row>
    <row r="187" spans="5:10" s="97" customFormat="1" ht="15.75">
      <c r="E187" s="136"/>
      <c r="F187" s="136"/>
      <c r="G187" s="136"/>
      <c r="H187" s="136"/>
      <c r="I187" s="136"/>
      <c r="J187" s="136"/>
    </row>
    <row r="188" spans="5:10" s="97" customFormat="1" ht="15.75">
      <c r="E188" s="136"/>
      <c r="F188" s="136"/>
      <c r="G188" s="136"/>
      <c r="H188" s="136"/>
      <c r="I188" s="136"/>
      <c r="J188" s="136"/>
    </row>
    <row r="189" spans="5:10" s="97" customFormat="1" ht="15.75">
      <c r="E189" s="136"/>
      <c r="F189" s="136"/>
      <c r="G189" s="136"/>
      <c r="H189" s="136"/>
      <c r="I189" s="136"/>
      <c r="J189" s="136"/>
    </row>
    <row r="190" spans="5:10" s="97" customFormat="1" ht="15.75">
      <c r="E190" s="136"/>
      <c r="F190" s="136"/>
      <c r="G190" s="136"/>
      <c r="H190" s="136"/>
      <c r="I190" s="136"/>
      <c r="J190" s="136"/>
    </row>
    <row r="191" spans="5:10" s="97" customFormat="1" ht="15.75">
      <c r="E191" s="136"/>
      <c r="F191" s="136"/>
      <c r="G191" s="136"/>
      <c r="H191" s="136"/>
      <c r="I191" s="136"/>
      <c r="J191" s="136"/>
    </row>
    <row r="192" spans="5:10" s="97" customFormat="1" ht="15.75">
      <c r="E192" s="136"/>
      <c r="F192" s="136"/>
      <c r="G192" s="136"/>
      <c r="H192" s="136"/>
      <c r="I192" s="136"/>
      <c r="J192" s="136"/>
    </row>
    <row r="193" spans="5:10" s="97" customFormat="1" ht="15.75">
      <c r="E193" s="136"/>
      <c r="F193" s="136"/>
      <c r="G193" s="136"/>
      <c r="H193" s="136"/>
      <c r="I193" s="136"/>
      <c r="J193" s="136"/>
    </row>
    <row r="194" spans="5:10" s="97" customFormat="1" ht="15.75">
      <c r="E194" s="136"/>
      <c r="F194" s="136"/>
      <c r="G194" s="136"/>
      <c r="H194" s="136"/>
      <c r="I194" s="136"/>
      <c r="J194" s="136"/>
    </row>
    <row r="195" spans="5:10" s="97" customFormat="1" ht="15.75">
      <c r="E195" s="136"/>
      <c r="F195" s="136"/>
      <c r="G195" s="136"/>
      <c r="H195" s="136"/>
      <c r="I195" s="136"/>
      <c r="J195" s="136"/>
    </row>
    <row r="196" spans="5:10" s="97" customFormat="1" ht="15.75">
      <c r="E196" s="136"/>
      <c r="F196" s="136"/>
      <c r="G196" s="136"/>
      <c r="H196" s="136"/>
      <c r="I196" s="136"/>
      <c r="J196" s="136"/>
    </row>
    <row r="197" spans="5:10" s="97" customFormat="1" ht="15.75">
      <c r="E197" s="136"/>
      <c r="F197" s="136"/>
      <c r="G197" s="136"/>
      <c r="H197" s="136"/>
      <c r="I197" s="136"/>
      <c r="J197" s="136"/>
    </row>
    <row r="198" spans="5:10" s="97" customFormat="1" ht="15.75">
      <c r="E198" s="136"/>
      <c r="F198" s="136"/>
      <c r="G198" s="136"/>
      <c r="H198" s="136"/>
      <c r="I198" s="136"/>
      <c r="J198" s="136"/>
    </row>
    <row r="199" spans="5:10" s="97" customFormat="1" ht="15.75">
      <c r="E199" s="136"/>
      <c r="F199" s="136"/>
      <c r="G199" s="136"/>
      <c r="H199" s="136"/>
      <c r="I199" s="136"/>
      <c r="J199" s="136"/>
    </row>
    <row r="200" spans="5:10" s="97" customFormat="1" ht="15.75">
      <c r="E200" s="136"/>
      <c r="F200" s="136"/>
      <c r="G200" s="136"/>
      <c r="H200" s="136"/>
      <c r="I200" s="136"/>
      <c r="J200" s="136"/>
    </row>
    <row r="201" spans="5:10" s="97" customFormat="1" ht="15.75">
      <c r="E201" s="136"/>
      <c r="F201" s="136"/>
      <c r="G201" s="136"/>
      <c r="H201" s="136"/>
      <c r="I201" s="136"/>
      <c r="J201" s="136"/>
    </row>
    <row r="202" spans="5:10" s="97" customFormat="1" ht="15.75">
      <c r="E202" s="136"/>
      <c r="F202" s="136"/>
      <c r="G202" s="136"/>
      <c r="H202" s="136"/>
      <c r="I202" s="136"/>
      <c r="J202" s="136"/>
    </row>
    <row r="203" spans="5:10" s="97" customFormat="1" ht="15.75">
      <c r="E203" s="136"/>
      <c r="F203" s="136"/>
      <c r="G203" s="136"/>
      <c r="H203" s="136"/>
      <c r="I203" s="136"/>
      <c r="J203" s="136"/>
    </row>
    <row r="204" spans="5:10" s="97" customFormat="1" ht="15.75">
      <c r="E204" s="136"/>
      <c r="F204" s="136"/>
      <c r="G204" s="136"/>
      <c r="H204" s="136"/>
      <c r="I204" s="136"/>
      <c r="J204" s="136"/>
    </row>
    <row r="205" spans="5:10" s="97" customFormat="1" ht="15.75">
      <c r="E205" s="136"/>
      <c r="F205" s="136"/>
      <c r="G205" s="136"/>
      <c r="H205" s="136"/>
      <c r="I205" s="136"/>
      <c r="J205" s="136"/>
    </row>
    <row r="206" spans="5:10" s="97" customFormat="1" ht="15.75">
      <c r="E206" s="136"/>
      <c r="F206" s="136"/>
      <c r="G206" s="136"/>
      <c r="H206" s="136"/>
      <c r="I206" s="136"/>
      <c r="J206" s="136"/>
    </row>
    <row r="207" spans="5:10" s="97" customFormat="1" ht="15.75">
      <c r="E207" s="136"/>
      <c r="F207" s="136"/>
      <c r="G207" s="136"/>
      <c r="H207" s="136"/>
      <c r="I207" s="136"/>
      <c r="J207" s="136"/>
    </row>
    <row r="208" spans="5:10" s="97" customFormat="1" ht="15.75">
      <c r="E208" s="136"/>
      <c r="F208" s="136"/>
      <c r="G208" s="136"/>
      <c r="H208" s="136"/>
      <c r="I208" s="136"/>
      <c r="J208" s="136"/>
    </row>
    <row r="209" spans="5:10" s="97" customFormat="1" ht="15.75">
      <c r="E209" s="136"/>
      <c r="F209" s="136"/>
      <c r="G209" s="136"/>
      <c r="H209" s="136"/>
      <c r="I209" s="136"/>
      <c r="J209" s="136"/>
    </row>
    <row r="210" spans="5:10" s="97" customFormat="1" ht="15.75">
      <c r="E210" s="136"/>
      <c r="F210" s="136"/>
      <c r="G210" s="136"/>
      <c r="H210" s="136"/>
      <c r="I210" s="136"/>
      <c r="J210" s="136"/>
    </row>
    <row r="211" spans="5:10" s="97" customFormat="1" ht="15.75">
      <c r="E211" s="136"/>
      <c r="F211" s="136"/>
      <c r="G211" s="136"/>
      <c r="H211" s="136"/>
      <c r="I211" s="136"/>
      <c r="J211" s="136"/>
    </row>
    <row r="212" spans="5:10" s="97" customFormat="1" ht="15.75">
      <c r="E212" s="136"/>
      <c r="F212" s="136"/>
      <c r="G212" s="136"/>
      <c r="H212" s="136"/>
      <c r="I212" s="136"/>
      <c r="J212" s="136"/>
    </row>
    <row r="213" spans="5:10" s="97" customFormat="1" ht="15.75">
      <c r="E213" s="136"/>
      <c r="F213" s="136"/>
      <c r="G213" s="136"/>
      <c r="H213" s="136"/>
      <c r="I213" s="136"/>
      <c r="J213" s="136"/>
    </row>
    <row r="214" spans="5:10" s="97" customFormat="1" ht="15.75">
      <c r="E214" s="136"/>
      <c r="F214" s="136"/>
      <c r="G214" s="136"/>
      <c r="H214" s="136"/>
      <c r="I214" s="136"/>
      <c r="J214" s="136"/>
    </row>
    <row r="215" spans="5:10" s="97" customFormat="1" ht="15.75">
      <c r="E215" s="136"/>
      <c r="F215" s="136"/>
      <c r="G215" s="136"/>
      <c r="H215" s="136"/>
      <c r="I215" s="136"/>
      <c r="J215" s="136"/>
    </row>
    <row r="216" spans="5:10" s="97" customFormat="1" ht="15.75">
      <c r="E216" s="136"/>
      <c r="F216" s="136"/>
      <c r="G216" s="136"/>
      <c r="H216" s="136"/>
      <c r="I216" s="136"/>
      <c r="J216" s="136"/>
    </row>
    <row r="217" spans="5:10" s="97" customFormat="1" ht="15.75">
      <c r="E217" s="136"/>
      <c r="F217" s="136"/>
      <c r="G217" s="136"/>
      <c r="H217" s="136"/>
      <c r="I217" s="136"/>
      <c r="J217" s="136"/>
    </row>
    <row r="218" spans="5:10" s="97" customFormat="1" ht="15.75">
      <c r="E218" s="136"/>
      <c r="F218" s="136"/>
      <c r="G218" s="136"/>
      <c r="H218" s="136"/>
      <c r="I218" s="136"/>
      <c r="J218" s="136"/>
    </row>
    <row r="219" spans="5:10" s="97" customFormat="1" ht="15.75">
      <c r="E219" s="136"/>
      <c r="F219" s="136"/>
      <c r="G219" s="136"/>
      <c r="H219" s="136"/>
      <c r="I219" s="136"/>
      <c r="J219" s="136"/>
    </row>
    <row r="220" spans="5:10" s="97" customFormat="1" ht="15.75">
      <c r="E220" s="136"/>
      <c r="F220" s="136"/>
      <c r="G220" s="136"/>
      <c r="H220" s="136"/>
      <c r="I220" s="136"/>
      <c r="J220" s="136"/>
    </row>
    <row r="221" spans="5:10" s="97" customFormat="1" ht="15.75">
      <c r="E221" s="136"/>
      <c r="F221" s="136"/>
      <c r="G221" s="136"/>
      <c r="H221" s="136"/>
      <c r="I221" s="136"/>
      <c r="J221" s="136"/>
    </row>
    <row r="222" spans="5:10" s="97" customFormat="1" ht="15.75">
      <c r="E222" s="136"/>
      <c r="F222" s="136"/>
      <c r="G222" s="136"/>
      <c r="H222" s="136"/>
      <c r="I222" s="136"/>
      <c r="J222" s="136"/>
    </row>
    <row r="223" spans="5:10" s="97" customFormat="1" ht="15.75">
      <c r="E223" s="136"/>
      <c r="F223" s="136"/>
      <c r="G223" s="136"/>
      <c r="H223" s="136"/>
      <c r="I223" s="136"/>
      <c r="J223" s="136"/>
    </row>
    <row r="224" spans="5:10" s="97" customFormat="1" ht="15.75">
      <c r="E224" s="136"/>
      <c r="F224" s="136"/>
      <c r="G224" s="136"/>
      <c r="H224" s="136"/>
      <c r="I224" s="136"/>
      <c r="J224" s="136"/>
    </row>
    <row r="225" spans="5:10" s="97" customFormat="1" ht="15.75">
      <c r="E225" s="136"/>
      <c r="F225" s="136"/>
      <c r="G225" s="136"/>
      <c r="H225" s="136"/>
      <c r="I225" s="136"/>
      <c r="J225" s="136"/>
    </row>
    <row r="226" spans="5:10" s="97" customFormat="1" ht="15.75">
      <c r="E226" s="136"/>
      <c r="F226" s="136"/>
      <c r="G226" s="136"/>
      <c r="H226" s="136"/>
      <c r="I226" s="136"/>
      <c r="J226" s="136"/>
    </row>
    <row r="227" spans="5:10" s="97" customFormat="1" ht="15.75">
      <c r="E227" s="136"/>
      <c r="F227" s="136"/>
      <c r="G227" s="136"/>
      <c r="H227" s="136"/>
      <c r="I227" s="136"/>
      <c r="J227" s="136"/>
    </row>
    <row r="228" spans="5:10" s="97" customFormat="1" ht="15.75">
      <c r="E228" s="136"/>
      <c r="F228" s="136"/>
      <c r="G228" s="136"/>
      <c r="H228" s="136"/>
      <c r="I228" s="136"/>
      <c r="J228" s="136"/>
    </row>
    <row r="229" spans="5:10" s="97" customFormat="1" ht="15.75">
      <c r="E229" s="136"/>
      <c r="F229" s="136"/>
      <c r="G229" s="136"/>
      <c r="H229" s="136"/>
      <c r="I229" s="136"/>
      <c r="J229" s="136"/>
    </row>
    <row r="230" spans="5:10" s="97" customFormat="1" ht="15.75">
      <c r="E230" s="136"/>
      <c r="F230" s="136"/>
      <c r="G230" s="136"/>
      <c r="H230" s="136"/>
      <c r="I230" s="136"/>
      <c r="J230" s="136"/>
    </row>
    <row r="231" spans="5:10" s="97" customFormat="1" ht="15.75">
      <c r="E231" s="136"/>
      <c r="F231" s="136"/>
      <c r="G231" s="136"/>
      <c r="H231" s="136"/>
      <c r="I231" s="136"/>
      <c r="J231" s="136"/>
    </row>
    <row r="232" spans="5:10" s="97" customFormat="1" ht="15.75">
      <c r="E232" s="136"/>
      <c r="F232" s="136"/>
      <c r="G232" s="136"/>
      <c r="H232" s="136"/>
      <c r="I232" s="136"/>
      <c r="J232" s="136"/>
    </row>
    <row r="233" spans="5:10" s="97" customFormat="1" ht="15.75">
      <c r="E233" s="136"/>
      <c r="F233" s="136"/>
      <c r="G233" s="136"/>
      <c r="H233" s="136"/>
      <c r="I233" s="136"/>
      <c r="J233" s="136"/>
    </row>
    <row r="234" spans="5:10" s="97" customFormat="1" ht="15.75">
      <c r="E234" s="136"/>
      <c r="F234" s="136"/>
      <c r="G234" s="136"/>
      <c r="H234" s="136"/>
      <c r="I234" s="136"/>
      <c r="J234" s="136"/>
    </row>
    <row r="235" spans="5:10" s="97" customFormat="1" ht="15.75">
      <c r="E235" s="136"/>
      <c r="F235" s="136"/>
      <c r="G235" s="136"/>
      <c r="H235" s="136"/>
      <c r="I235" s="136"/>
      <c r="J235" s="136"/>
    </row>
    <row r="236" spans="5:10" s="97" customFormat="1" ht="15.75">
      <c r="E236" s="136"/>
      <c r="F236" s="136"/>
      <c r="G236" s="136"/>
      <c r="H236" s="136"/>
      <c r="I236" s="136"/>
      <c r="J236" s="136"/>
    </row>
    <row r="237" spans="5:10" s="97" customFormat="1" ht="15.75">
      <c r="E237" s="136"/>
      <c r="F237" s="136"/>
      <c r="G237" s="136"/>
      <c r="H237" s="136"/>
      <c r="I237" s="136"/>
      <c r="J237" s="136"/>
    </row>
    <row r="238" spans="5:10" s="97" customFormat="1" ht="15.75">
      <c r="E238" s="136"/>
      <c r="F238" s="136"/>
      <c r="G238" s="136"/>
      <c r="H238" s="136"/>
      <c r="I238" s="136"/>
      <c r="J238" s="136"/>
    </row>
    <row r="239" spans="5:10" s="97" customFormat="1" ht="15.75">
      <c r="E239" s="136"/>
      <c r="F239" s="136"/>
      <c r="G239" s="136"/>
      <c r="H239" s="136"/>
      <c r="I239" s="136"/>
      <c r="J239" s="136"/>
    </row>
    <row r="240" spans="5:10" s="97" customFormat="1" ht="15.75">
      <c r="E240" s="136"/>
      <c r="F240" s="136"/>
      <c r="G240" s="136"/>
      <c r="H240" s="136"/>
      <c r="I240" s="136"/>
      <c r="J240" s="136"/>
    </row>
    <row r="241" spans="5:10" s="97" customFormat="1" ht="15.75">
      <c r="E241" s="136"/>
      <c r="F241" s="136"/>
      <c r="G241" s="136"/>
      <c r="H241" s="136"/>
      <c r="I241" s="136"/>
      <c r="J241" s="136"/>
    </row>
    <row r="242" spans="5:10" s="97" customFormat="1" ht="15.75">
      <c r="E242" s="136"/>
      <c r="F242" s="136"/>
      <c r="G242" s="136"/>
      <c r="H242" s="136"/>
      <c r="I242" s="136"/>
      <c r="J242" s="136"/>
    </row>
    <row r="243" spans="5:10" s="97" customFormat="1" ht="15.75">
      <c r="E243" s="136"/>
      <c r="F243" s="136"/>
      <c r="G243" s="136"/>
      <c r="H243" s="136"/>
      <c r="I243" s="136"/>
      <c r="J243" s="136"/>
    </row>
    <row r="244" spans="5:10" s="97" customFormat="1" ht="15.75">
      <c r="E244" s="136"/>
      <c r="F244" s="136"/>
      <c r="G244" s="136"/>
      <c r="H244" s="136"/>
      <c r="I244" s="136"/>
      <c r="J244" s="136"/>
    </row>
    <row r="245" spans="5:10" s="97" customFormat="1" ht="15.75">
      <c r="E245" s="136"/>
      <c r="F245" s="136"/>
      <c r="G245" s="136"/>
      <c r="H245" s="136"/>
      <c r="I245" s="136"/>
      <c r="J245" s="136"/>
    </row>
    <row r="246" spans="5:10" s="97" customFormat="1" ht="15.75">
      <c r="E246" s="136"/>
      <c r="F246" s="136"/>
      <c r="G246" s="136"/>
      <c r="H246" s="136"/>
      <c r="I246" s="136"/>
      <c r="J246" s="136"/>
    </row>
    <row r="247" spans="5:10" s="97" customFormat="1" ht="15.75">
      <c r="E247" s="136"/>
      <c r="F247" s="136"/>
      <c r="G247" s="136"/>
      <c r="H247" s="136"/>
      <c r="I247" s="136"/>
      <c r="J247" s="136"/>
    </row>
    <row r="248" spans="5:10" s="97" customFormat="1" ht="15.75">
      <c r="E248" s="136"/>
      <c r="F248" s="136"/>
      <c r="G248" s="136"/>
      <c r="H248" s="136"/>
      <c r="I248" s="136"/>
      <c r="J248" s="136"/>
    </row>
    <row r="249" spans="5:10" s="97" customFormat="1" ht="15.75">
      <c r="E249" s="136"/>
      <c r="F249" s="136"/>
      <c r="G249" s="136"/>
      <c r="H249" s="136"/>
      <c r="I249" s="136"/>
      <c r="J249" s="136"/>
    </row>
    <row r="250" spans="5:10" s="97" customFormat="1" ht="15.75">
      <c r="E250" s="136"/>
      <c r="F250" s="136"/>
      <c r="G250" s="136"/>
      <c r="H250" s="136"/>
      <c r="I250" s="136"/>
      <c r="J250" s="136"/>
    </row>
    <row r="251" spans="5:10" s="97" customFormat="1" ht="15.75">
      <c r="E251" s="136"/>
      <c r="F251" s="136"/>
      <c r="G251" s="136"/>
      <c r="H251" s="136"/>
      <c r="I251" s="136"/>
      <c r="J251" s="136"/>
    </row>
    <row r="252" spans="5:10" s="97" customFormat="1" ht="15.75">
      <c r="E252" s="136"/>
      <c r="F252" s="136"/>
      <c r="G252" s="136"/>
      <c r="H252" s="136"/>
      <c r="I252" s="136"/>
      <c r="J252" s="136"/>
    </row>
    <row r="253" spans="5:10" s="97" customFormat="1" ht="15.75">
      <c r="E253" s="136"/>
      <c r="F253" s="136"/>
      <c r="G253" s="136"/>
      <c r="H253" s="136"/>
      <c r="I253" s="136"/>
      <c r="J253" s="136"/>
    </row>
    <row r="254" spans="5:10" s="97" customFormat="1" ht="15.75">
      <c r="E254" s="136"/>
      <c r="F254" s="136"/>
      <c r="G254" s="136"/>
      <c r="H254" s="136"/>
      <c r="I254" s="136"/>
      <c r="J254" s="136"/>
    </row>
    <row r="255" spans="5:10" s="97" customFormat="1" ht="15.75">
      <c r="E255" s="136"/>
      <c r="F255" s="136"/>
      <c r="G255" s="136"/>
      <c r="H255" s="136"/>
      <c r="I255" s="136"/>
      <c r="J255" s="136"/>
    </row>
    <row r="256" spans="5:10" s="97" customFormat="1" ht="15.75">
      <c r="E256" s="136"/>
      <c r="F256" s="136"/>
      <c r="G256" s="136"/>
      <c r="H256" s="136"/>
      <c r="I256" s="136"/>
      <c r="J256" s="136"/>
    </row>
    <row r="257" spans="5:10" s="97" customFormat="1" ht="15.75">
      <c r="E257" s="136"/>
      <c r="F257" s="136"/>
      <c r="G257" s="136"/>
      <c r="H257" s="136"/>
      <c r="I257" s="136"/>
      <c r="J257" s="136"/>
    </row>
    <row r="258" spans="5:10" s="97" customFormat="1" ht="15.75">
      <c r="E258" s="136"/>
      <c r="F258" s="136"/>
      <c r="G258" s="136"/>
      <c r="H258" s="136"/>
      <c r="I258" s="136"/>
      <c r="J258" s="136"/>
    </row>
    <row r="259" spans="5:10" s="97" customFormat="1" ht="15.75">
      <c r="E259" s="136"/>
      <c r="F259" s="136"/>
      <c r="G259" s="136"/>
      <c r="H259" s="136"/>
      <c r="I259" s="136"/>
      <c r="J259" s="136"/>
    </row>
    <row r="260" spans="5:10" s="97" customFormat="1" ht="15.75">
      <c r="E260" s="136"/>
      <c r="F260" s="136"/>
      <c r="G260" s="136"/>
      <c r="H260" s="136"/>
      <c r="I260" s="136"/>
      <c r="J260" s="136"/>
    </row>
    <row r="261" spans="5:10" s="97" customFormat="1" ht="15.75">
      <c r="E261" s="136"/>
      <c r="F261" s="136"/>
      <c r="G261" s="136"/>
      <c r="H261" s="136"/>
      <c r="I261" s="136"/>
      <c r="J261" s="136"/>
    </row>
    <row r="262" spans="5:10" s="97" customFormat="1" ht="15.75">
      <c r="E262" s="136"/>
      <c r="F262" s="136"/>
      <c r="G262" s="136"/>
      <c r="H262" s="136"/>
      <c r="I262" s="136"/>
      <c r="J262" s="136"/>
    </row>
    <row r="263" spans="5:10" s="97" customFormat="1" ht="15.75">
      <c r="E263" s="136"/>
      <c r="F263" s="136"/>
      <c r="G263" s="136"/>
      <c r="H263" s="136"/>
      <c r="I263" s="136"/>
      <c r="J263" s="136"/>
    </row>
    <row r="264" spans="5:10" s="97" customFormat="1" ht="15.75">
      <c r="E264" s="136"/>
      <c r="F264" s="136"/>
      <c r="G264" s="136"/>
      <c r="H264" s="136"/>
      <c r="I264" s="136"/>
      <c r="J264" s="136"/>
    </row>
    <row r="265" spans="5:10" s="97" customFormat="1" ht="15.75">
      <c r="E265" s="136"/>
      <c r="F265" s="136"/>
      <c r="G265" s="136"/>
      <c r="H265" s="136"/>
      <c r="I265" s="136"/>
      <c r="J265" s="136"/>
    </row>
    <row r="266" spans="5:10" s="97" customFormat="1" ht="15.75">
      <c r="E266" s="136"/>
      <c r="F266" s="136"/>
      <c r="G266" s="136"/>
      <c r="H266" s="136"/>
      <c r="I266" s="136"/>
      <c r="J266" s="136"/>
    </row>
    <row r="267" spans="5:10" s="97" customFormat="1" ht="15.75">
      <c r="E267" s="136"/>
      <c r="F267" s="136"/>
      <c r="G267" s="136"/>
      <c r="H267" s="136"/>
      <c r="I267" s="136"/>
      <c r="J267" s="136"/>
    </row>
    <row r="268" spans="5:10" s="97" customFormat="1" ht="15.75">
      <c r="E268" s="136"/>
      <c r="F268" s="136"/>
      <c r="G268" s="136"/>
      <c r="H268" s="136"/>
      <c r="I268" s="136"/>
      <c r="J268" s="136"/>
    </row>
    <row r="269" spans="5:10" s="97" customFormat="1" ht="15.75">
      <c r="E269" s="136"/>
      <c r="F269" s="136"/>
      <c r="G269" s="136"/>
      <c r="H269" s="136"/>
      <c r="I269" s="136"/>
      <c r="J269" s="136"/>
    </row>
    <row r="270" spans="5:10" s="97" customFormat="1" ht="15.75">
      <c r="E270" s="136"/>
      <c r="F270" s="136"/>
      <c r="G270" s="136"/>
      <c r="H270" s="136"/>
      <c r="I270" s="136"/>
      <c r="J270" s="136"/>
    </row>
    <row r="271" spans="5:10" s="97" customFormat="1" ht="15.75">
      <c r="E271" s="136"/>
      <c r="F271" s="136"/>
      <c r="G271" s="136"/>
      <c r="H271" s="136"/>
      <c r="I271" s="136"/>
      <c r="J271" s="136"/>
    </row>
    <row r="272" spans="5:10" s="97" customFormat="1" ht="15.75">
      <c r="E272" s="136"/>
      <c r="F272" s="136"/>
      <c r="G272" s="136"/>
      <c r="H272" s="136"/>
      <c r="I272" s="136"/>
      <c r="J272" s="136"/>
    </row>
    <row r="273" spans="5:10" s="97" customFormat="1" ht="15.75">
      <c r="E273" s="136"/>
      <c r="F273" s="136"/>
      <c r="G273" s="136"/>
      <c r="H273" s="136"/>
      <c r="I273" s="136"/>
      <c r="J273" s="136"/>
    </row>
    <row r="274" spans="5:10" s="97" customFormat="1" ht="15.75">
      <c r="E274" s="136"/>
      <c r="F274" s="136"/>
      <c r="G274" s="136"/>
      <c r="H274" s="136"/>
      <c r="I274" s="136"/>
      <c r="J274" s="136"/>
    </row>
    <row r="275" spans="5:10" s="97" customFormat="1" ht="15.75">
      <c r="E275" s="136"/>
      <c r="F275" s="136"/>
      <c r="G275" s="136"/>
      <c r="H275" s="136"/>
      <c r="I275" s="136"/>
      <c r="J275" s="136"/>
    </row>
    <row r="276" spans="5:10" s="97" customFormat="1" ht="15.75">
      <c r="E276" s="136"/>
      <c r="F276" s="136"/>
      <c r="G276" s="136"/>
      <c r="H276" s="136"/>
      <c r="I276" s="136"/>
      <c r="J276" s="136"/>
    </row>
    <row r="277" spans="5:10" s="97" customFormat="1" ht="15.75">
      <c r="E277" s="136"/>
      <c r="F277" s="136"/>
      <c r="G277" s="136"/>
      <c r="H277" s="136"/>
      <c r="I277" s="136"/>
      <c r="J277" s="136"/>
    </row>
    <row r="278" spans="5:10" s="97" customFormat="1" ht="15.75">
      <c r="E278" s="136"/>
      <c r="F278" s="136"/>
      <c r="G278" s="136"/>
      <c r="H278" s="136"/>
      <c r="I278" s="136"/>
      <c r="J278" s="136"/>
    </row>
    <row r="279" spans="5:10" s="97" customFormat="1" ht="15.75">
      <c r="E279" s="136"/>
      <c r="F279" s="136"/>
      <c r="G279" s="136"/>
      <c r="H279" s="136"/>
      <c r="I279" s="136"/>
      <c r="J279" s="136"/>
    </row>
    <row r="280" spans="5:10" s="97" customFormat="1" ht="15.75">
      <c r="E280" s="136"/>
      <c r="F280" s="136"/>
      <c r="G280" s="136"/>
      <c r="H280" s="136"/>
      <c r="I280" s="136"/>
      <c r="J280" s="136"/>
    </row>
    <row r="281" spans="5:10" s="97" customFormat="1" ht="15.75">
      <c r="E281" s="136"/>
      <c r="F281" s="136"/>
      <c r="G281" s="136"/>
      <c r="H281" s="136"/>
      <c r="I281" s="136"/>
      <c r="J281" s="136"/>
    </row>
    <row r="282" spans="5:10" s="97" customFormat="1" ht="15.75">
      <c r="E282" s="136"/>
      <c r="F282" s="136"/>
      <c r="G282" s="136"/>
      <c r="H282" s="136"/>
      <c r="I282" s="136"/>
      <c r="J282" s="136"/>
    </row>
    <row r="283" spans="5:10" s="97" customFormat="1" ht="15.75">
      <c r="E283" s="136"/>
      <c r="F283" s="136"/>
      <c r="G283" s="136"/>
      <c r="H283" s="136"/>
      <c r="I283" s="136"/>
      <c r="J283" s="136"/>
    </row>
    <row r="284" spans="5:10" s="97" customFormat="1" ht="15.75">
      <c r="E284" s="136"/>
      <c r="F284" s="136"/>
      <c r="G284" s="136"/>
      <c r="H284" s="136"/>
      <c r="I284" s="136"/>
      <c r="J284" s="136"/>
    </row>
    <row r="285" spans="5:10" s="97" customFormat="1" ht="15.75">
      <c r="E285" s="136"/>
      <c r="F285" s="136"/>
      <c r="G285" s="136"/>
      <c r="H285" s="136"/>
      <c r="I285" s="136"/>
      <c r="J285" s="136"/>
    </row>
    <row r="286" spans="5:10" s="97" customFormat="1" ht="15.75">
      <c r="E286" s="136"/>
      <c r="F286" s="136"/>
      <c r="G286" s="136"/>
      <c r="H286" s="136"/>
      <c r="I286" s="136"/>
      <c r="J286" s="136"/>
    </row>
    <row r="287" spans="5:10" s="97" customFormat="1" ht="15.75">
      <c r="E287" s="136"/>
      <c r="F287" s="136"/>
      <c r="G287" s="136"/>
      <c r="H287" s="136"/>
      <c r="I287" s="136"/>
      <c r="J287" s="136"/>
    </row>
    <row r="288" spans="5:10" s="97" customFormat="1" ht="15.75">
      <c r="E288" s="136"/>
      <c r="F288" s="136"/>
      <c r="G288" s="136"/>
      <c r="H288" s="136"/>
      <c r="I288" s="136"/>
      <c r="J288" s="136"/>
    </row>
    <row r="289" spans="5:10" s="97" customFormat="1" ht="15.75">
      <c r="E289" s="136"/>
      <c r="F289" s="136"/>
      <c r="G289" s="136"/>
      <c r="H289" s="136"/>
      <c r="I289" s="136"/>
      <c r="J289" s="136"/>
    </row>
    <row r="290" spans="5:10" s="97" customFormat="1" ht="15.75">
      <c r="E290" s="136"/>
      <c r="F290" s="136"/>
      <c r="G290" s="136"/>
      <c r="H290" s="136"/>
      <c r="I290" s="136"/>
      <c r="J290" s="136"/>
    </row>
    <row r="291" spans="5:10" s="97" customFormat="1" ht="15.75">
      <c r="E291" s="136"/>
      <c r="F291" s="136"/>
      <c r="G291" s="136"/>
      <c r="H291" s="136"/>
      <c r="I291" s="136"/>
      <c r="J291" s="136"/>
    </row>
    <row r="292" spans="5:10" s="97" customFormat="1" ht="15.75">
      <c r="E292" s="136"/>
      <c r="F292" s="136"/>
      <c r="G292" s="136"/>
      <c r="H292" s="136"/>
      <c r="I292" s="136"/>
      <c r="J292" s="136"/>
    </row>
    <row r="293" spans="5:10" s="97" customFormat="1" ht="15.75">
      <c r="E293" s="136"/>
      <c r="F293" s="136"/>
      <c r="G293" s="136"/>
      <c r="H293" s="136"/>
      <c r="I293" s="136"/>
      <c r="J293" s="136"/>
    </row>
    <row r="294" spans="5:10" s="97" customFormat="1" ht="15.75">
      <c r="E294" s="136"/>
      <c r="F294" s="136"/>
      <c r="G294" s="136"/>
      <c r="H294" s="136"/>
      <c r="I294" s="136"/>
      <c r="J294" s="136"/>
    </row>
    <row r="295" spans="5:10" s="97" customFormat="1" ht="15.75">
      <c r="E295" s="136"/>
      <c r="F295" s="136"/>
      <c r="G295" s="136"/>
      <c r="H295" s="136"/>
      <c r="I295" s="136"/>
      <c r="J295" s="136"/>
    </row>
    <row r="296" spans="5:10" ht="12.75">
      <c r="E296" s="137"/>
      <c r="F296" s="137"/>
      <c r="G296" s="137"/>
      <c r="H296" s="137"/>
      <c r="I296" s="137"/>
      <c r="J296" s="137"/>
    </row>
    <row r="297" spans="5:10" ht="12.75">
      <c r="E297" s="137"/>
      <c r="F297" s="137"/>
      <c r="G297" s="137"/>
      <c r="H297" s="137"/>
      <c r="I297" s="137"/>
      <c r="J297" s="137"/>
    </row>
    <row r="298" spans="5:10" ht="12.75">
      <c r="E298" s="137"/>
      <c r="F298" s="137"/>
      <c r="G298" s="137"/>
      <c r="H298" s="137"/>
      <c r="I298" s="137"/>
      <c r="J298" s="137"/>
    </row>
    <row r="299" spans="5:10" ht="12.75">
      <c r="E299" s="137"/>
      <c r="F299" s="137"/>
      <c r="G299" s="137"/>
      <c r="H299" s="137"/>
      <c r="I299" s="137"/>
      <c r="J299" s="137"/>
    </row>
    <row r="300" spans="5:10" ht="12.75">
      <c r="E300" s="137"/>
      <c r="F300" s="137"/>
      <c r="G300" s="137"/>
      <c r="H300" s="137"/>
      <c r="I300" s="137"/>
      <c r="J300" s="137"/>
    </row>
    <row r="301" spans="5:10" ht="12.75">
      <c r="E301" s="137"/>
      <c r="F301" s="137"/>
      <c r="G301" s="137"/>
      <c r="H301" s="137"/>
      <c r="I301" s="137"/>
      <c r="J301" s="137"/>
    </row>
    <row r="302" spans="5:10" ht="12.75">
      <c r="E302" s="137"/>
      <c r="F302" s="137"/>
      <c r="G302" s="137"/>
      <c r="H302" s="137"/>
      <c r="I302" s="137"/>
      <c r="J302" s="137"/>
    </row>
    <row r="303" spans="5:10" ht="12.75">
      <c r="E303" s="137"/>
      <c r="F303" s="137"/>
      <c r="G303" s="137"/>
      <c r="H303" s="137"/>
      <c r="I303" s="137"/>
      <c r="J303" s="137"/>
    </row>
    <row r="304" spans="5:10" ht="12.75">
      <c r="E304" s="137"/>
      <c r="F304" s="137"/>
      <c r="G304" s="137"/>
      <c r="H304" s="137"/>
      <c r="I304" s="137"/>
      <c r="J304" s="137"/>
    </row>
    <row r="305" spans="5:10" ht="12.75">
      <c r="E305" s="137"/>
      <c r="F305" s="137"/>
      <c r="G305" s="137"/>
      <c r="H305" s="137"/>
      <c r="I305" s="137"/>
      <c r="J305" s="137"/>
    </row>
    <row r="306" spans="5:10" ht="12.75">
      <c r="E306" s="137"/>
      <c r="F306" s="137"/>
      <c r="G306" s="137"/>
      <c r="H306" s="137"/>
      <c r="I306" s="137"/>
      <c r="J306" s="137"/>
    </row>
    <row r="307" spans="5:10" ht="12.75">
      <c r="E307" s="137"/>
      <c r="F307" s="137"/>
      <c r="G307" s="137"/>
      <c r="H307" s="137"/>
      <c r="I307" s="137"/>
      <c r="J307" s="137"/>
    </row>
    <row r="308" spans="5:10" ht="12.75">
      <c r="E308" s="137"/>
      <c r="F308" s="137"/>
      <c r="G308" s="137"/>
      <c r="H308" s="137"/>
      <c r="I308" s="137"/>
      <c r="J308" s="137"/>
    </row>
    <row r="309" spans="5:10" ht="12.75">
      <c r="E309" s="137"/>
      <c r="F309" s="137"/>
      <c r="G309" s="137"/>
      <c r="H309" s="137"/>
      <c r="I309" s="137"/>
      <c r="J309" s="137"/>
    </row>
    <row r="310" spans="5:10" ht="12.75">
      <c r="E310" s="137"/>
      <c r="F310" s="137"/>
      <c r="G310" s="137"/>
      <c r="H310" s="137"/>
      <c r="I310" s="137"/>
      <c r="J310" s="137"/>
    </row>
    <row r="311" spans="5:10" ht="12.75">
      <c r="E311" s="137"/>
      <c r="F311" s="137"/>
      <c r="G311" s="137"/>
      <c r="H311" s="137"/>
      <c r="I311" s="137"/>
      <c r="J311" s="137"/>
    </row>
    <row r="312" spans="5:10" ht="12.75">
      <c r="E312" s="137"/>
      <c r="F312" s="137"/>
      <c r="G312" s="137"/>
      <c r="H312" s="137"/>
      <c r="I312" s="137"/>
      <c r="J312" s="137"/>
    </row>
    <row r="313" spans="5:10" ht="12.75">
      <c r="E313" s="137"/>
      <c r="F313" s="137"/>
      <c r="G313" s="137"/>
      <c r="H313" s="137"/>
      <c r="I313" s="137"/>
      <c r="J313" s="137"/>
    </row>
    <row r="314" spans="5:10" ht="12.75">
      <c r="E314" s="137"/>
      <c r="F314" s="137"/>
      <c r="G314" s="137"/>
      <c r="H314" s="137"/>
      <c r="I314" s="137"/>
      <c r="J314" s="137"/>
    </row>
    <row r="315" spans="5:10" ht="12.75">
      <c r="E315" s="137"/>
      <c r="F315" s="137"/>
      <c r="G315" s="137"/>
      <c r="H315" s="137"/>
      <c r="I315" s="137"/>
      <c r="J315" s="137"/>
    </row>
    <row r="316" spans="5:10" ht="12.75">
      <c r="E316" s="137"/>
      <c r="F316" s="137"/>
      <c r="G316" s="137"/>
      <c r="H316" s="137"/>
      <c r="I316" s="137"/>
      <c r="J316" s="137"/>
    </row>
    <row r="317" spans="5:10" ht="12.75">
      <c r="E317" s="137"/>
      <c r="F317" s="137"/>
      <c r="G317" s="137"/>
      <c r="H317" s="137"/>
      <c r="I317" s="137"/>
      <c r="J317" s="137"/>
    </row>
    <row r="318" spans="5:10" ht="12.75">
      <c r="E318" s="137"/>
      <c r="F318" s="137"/>
      <c r="G318" s="137"/>
      <c r="H318" s="137"/>
      <c r="I318" s="137"/>
      <c r="J318" s="137"/>
    </row>
    <row r="319" spans="5:10" ht="12.75">
      <c r="E319" s="137"/>
      <c r="F319" s="137"/>
      <c r="G319" s="137"/>
      <c r="H319" s="137"/>
      <c r="I319" s="137"/>
      <c r="J319" s="137"/>
    </row>
    <row r="320" spans="5:10" ht="12.75">
      <c r="E320" s="137"/>
      <c r="F320" s="137"/>
      <c r="G320" s="137"/>
      <c r="H320" s="137"/>
      <c r="I320" s="137"/>
      <c r="J320" s="137"/>
    </row>
    <row r="321" spans="5:10" ht="12.75">
      <c r="E321" s="137"/>
      <c r="F321" s="137"/>
      <c r="G321" s="137"/>
      <c r="H321" s="137"/>
      <c r="I321" s="137"/>
      <c r="J321" s="137"/>
    </row>
    <row r="322" spans="5:10" ht="12.75">
      <c r="E322" s="137"/>
      <c r="F322" s="137"/>
      <c r="G322" s="137"/>
      <c r="H322" s="137"/>
      <c r="I322" s="137"/>
      <c r="J322" s="137"/>
    </row>
    <row r="323" spans="5:10" ht="12.75">
      <c r="E323" s="137"/>
      <c r="F323" s="137"/>
      <c r="G323" s="137"/>
      <c r="H323" s="137"/>
      <c r="I323" s="137"/>
      <c r="J323" s="137"/>
    </row>
    <row r="324" spans="5:10" ht="12.75">
      <c r="E324" s="137"/>
      <c r="F324" s="137"/>
      <c r="G324" s="137"/>
      <c r="H324" s="137"/>
      <c r="I324" s="137"/>
      <c r="J324" s="137"/>
    </row>
    <row r="325" spans="5:10" ht="12.75">
      <c r="E325" s="137"/>
      <c r="F325" s="137"/>
      <c r="G325" s="137"/>
      <c r="H325" s="137"/>
      <c r="I325" s="137"/>
      <c r="J325" s="137"/>
    </row>
    <row r="326" spans="5:10" ht="12.75">
      <c r="E326" s="137"/>
      <c r="F326" s="137"/>
      <c r="G326" s="137"/>
      <c r="H326" s="137"/>
      <c r="I326" s="137"/>
      <c r="J326" s="137"/>
    </row>
    <row r="327" spans="5:10" ht="12.75">
      <c r="E327" s="137"/>
      <c r="F327" s="137"/>
      <c r="G327" s="137"/>
      <c r="H327" s="137"/>
      <c r="I327" s="137"/>
      <c r="J327" s="137"/>
    </row>
    <row r="328" spans="5:10" ht="12.75">
      <c r="E328" s="137"/>
      <c r="F328" s="137"/>
      <c r="G328" s="137"/>
      <c r="H328" s="137"/>
      <c r="I328" s="137"/>
      <c r="J328" s="137"/>
    </row>
    <row r="329" spans="5:10" ht="12.75">
      <c r="E329" s="137"/>
      <c r="F329" s="137"/>
      <c r="G329" s="137"/>
      <c r="H329" s="137"/>
      <c r="I329" s="137"/>
      <c r="J329" s="137"/>
    </row>
    <row r="330" spans="5:10" ht="12.75">
      <c r="E330" s="137"/>
      <c r="F330" s="137"/>
      <c r="G330" s="137"/>
      <c r="H330" s="137"/>
      <c r="I330" s="137"/>
      <c r="J330" s="137"/>
    </row>
    <row r="331" spans="5:10" ht="12.75">
      <c r="E331" s="137"/>
      <c r="F331" s="137"/>
      <c r="G331" s="137"/>
      <c r="H331" s="137"/>
      <c r="I331" s="137"/>
      <c r="J331" s="137"/>
    </row>
    <row r="332" spans="5:10" ht="12.75">
      <c r="E332" s="137"/>
      <c r="F332" s="137"/>
      <c r="G332" s="137"/>
      <c r="H332" s="137"/>
      <c r="I332" s="137"/>
      <c r="J332" s="137"/>
    </row>
    <row r="333" spans="5:10" ht="12.75">
      <c r="E333" s="137"/>
      <c r="F333" s="137"/>
      <c r="G333" s="137"/>
      <c r="H333" s="137"/>
      <c r="I333" s="137"/>
      <c r="J333" s="137"/>
    </row>
    <row r="334" spans="5:10" ht="12.75">
      <c r="E334" s="137"/>
      <c r="F334" s="137"/>
      <c r="G334" s="137"/>
      <c r="H334" s="137"/>
      <c r="I334" s="137"/>
      <c r="J334" s="137"/>
    </row>
    <row r="335" spans="5:10" ht="12.75">
      <c r="E335" s="137"/>
      <c r="F335" s="137"/>
      <c r="G335" s="137"/>
      <c r="H335" s="137"/>
      <c r="I335" s="137"/>
      <c r="J335" s="137"/>
    </row>
    <row r="336" spans="5:10" ht="12.75">
      <c r="E336" s="137"/>
      <c r="F336" s="137"/>
      <c r="G336" s="137"/>
      <c r="H336" s="137"/>
      <c r="I336" s="137"/>
      <c r="J336" s="137"/>
    </row>
    <row r="337" spans="5:10" ht="12.75">
      <c r="E337" s="137"/>
      <c r="F337" s="137"/>
      <c r="G337" s="137"/>
      <c r="H337" s="137"/>
      <c r="I337" s="137"/>
      <c r="J337" s="137"/>
    </row>
    <row r="338" spans="5:10" ht="12.75">
      <c r="E338" s="137"/>
      <c r="F338" s="137"/>
      <c r="G338" s="137"/>
      <c r="H338" s="137"/>
      <c r="I338" s="137"/>
      <c r="J338" s="137"/>
    </row>
    <row r="339" spans="5:10" ht="12.75">
      <c r="E339" s="137"/>
      <c r="F339" s="137"/>
      <c r="G339" s="137"/>
      <c r="H339" s="137"/>
      <c r="I339" s="137"/>
      <c r="J339" s="137"/>
    </row>
    <row r="340" spans="5:10" ht="12.75">
      <c r="E340" s="137"/>
      <c r="F340" s="137"/>
      <c r="G340" s="137"/>
      <c r="H340" s="137"/>
      <c r="I340" s="137"/>
      <c r="J340" s="137"/>
    </row>
    <row r="341" spans="5:10" ht="12.75">
      <c r="E341" s="137"/>
      <c r="F341" s="137"/>
      <c r="G341" s="137"/>
      <c r="H341" s="137"/>
      <c r="I341" s="137"/>
      <c r="J341" s="137"/>
    </row>
    <row r="342" spans="5:10" ht="12.75">
      <c r="E342" s="137"/>
      <c r="F342" s="137"/>
      <c r="G342" s="137"/>
      <c r="H342" s="137"/>
      <c r="I342" s="137"/>
      <c r="J342" s="137"/>
    </row>
    <row r="343" spans="5:10" ht="12.75">
      <c r="E343" s="137"/>
      <c r="F343" s="137"/>
      <c r="G343" s="137"/>
      <c r="H343" s="137"/>
      <c r="I343" s="137"/>
      <c r="J343" s="137"/>
    </row>
    <row r="344" spans="5:10" ht="12.75">
      <c r="E344" s="137"/>
      <c r="F344" s="137"/>
      <c r="G344" s="137"/>
      <c r="H344" s="137"/>
      <c r="I344" s="137"/>
      <c r="J344" s="137"/>
    </row>
    <row r="345" spans="5:10" ht="12.75">
      <c r="E345" s="137"/>
      <c r="F345" s="137"/>
      <c r="G345" s="137"/>
      <c r="H345" s="137"/>
      <c r="I345" s="137"/>
      <c r="J345" s="137"/>
    </row>
    <row r="346" spans="5:10" ht="12.75">
      <c r="E346" s="137"/>
      <c r="F346" s="137"/>
      <c r="G346" s="137"/>
      <c r="H346" s="137"/>
      <c r="I346" s="137"/>
      <c r="J346" s="137"/>
    </row>
    <row r="347" spans="5:10" ht="12.75">
      <c r="E347" s="137"/>
      <c r="F347" s="137"/>
      <c r="G347" s="137"/>
      <c r="H347" s="137"/>
      <c r="I347" s="137"/>
      <c r="J347" s="137"/>
    </row>
    <row r="348" spans="5:10" ht="12.75">
      <c r="E348" s="137"/>
      <c r="F348" s="137"/>
      <c r="G348" s="137"/>
      <c r="H348" s="137"/>
      <c r="I348" s="137"/>
      <c r="J348" s="137"/>
    </row>
  </sheetData>
  <sheetProtection/>
  <mergeCells count="1">
    <mergeCell ref="A1:K1"/>
  </mergeCells>
  <printOptions/>
  <pageMargins left="0.5" right="0.24" top="0.4" bottom="0.3" header="0.43" footer="0.27"/>
  <pageSetup firstPageNumber="1" useFirstPageNumber="1" horizontalDpi="600" verticalDpi="600" orientation="portrait" paperSize="9" scale="81"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P336"/>
  <sheetViews>
    <sheetView showGridLines="0" zoomScalePageLayoutView="0" workbookViewId="0" topLeftCell="B28">
      <selection activeCell="G53" sqref="G53"/>
    </sheetView>
  </sheetViews>
  <sheetFormatPr defaultColWidth="9.140625" defaultRowHeight="12.75"/>
  <cols>
    <col min="1" max="1" width="2.8515625" style="108" customWidth="1"/>
    <col min="2" max="2" width="30.7109375" style="108" customWidth="1"/>
    <col min="3" max="3" width="4.421875" style="108" customWidth="1"/>
    <col min="4" max="4" width="2.140625" style="108" customWidth="1"/>
    <col min="5" max="5" width="13.8515625" style="108" customWidth="1"/>
    <col min="6" max="6" width="2.140625" style="108" customWidth="1"/>
    <col min="7" max="7" width="17.140625" style="108" customWidth="1"/>
    <col min="8" max="8" width="2.57421875" style="108" customWidth="1"/>
    <col min="9" max="9" width="15.57421875" style="108" customWidth="1"/>
    <col min="10" max="10" width="2.28125" style="108" customWidth="1"/>
    <col min="11" max="11" width="15.7109375" style="108" customWidth="1"/>
    <col min="12" max="16384" width="9.140625" style="108" customWidth="1"/>
  </cols>
  <sheetData>
    <row r="1" spans="1:11" ht="25.5">
      <c r="A1" s="421" t="s">
        <v>221</v>
      </c>
      <c r="B1" s="421"/>
      <c r="C1" s="421"/>
      <c r="D1" s="421"/>
      <c r="E1" s="421"/>
      <c r="F1" s="421"/>
      <c r="G1" s="421"/>
      <c r="H1" s="421"/>
      <c r="I1" s="421"/>
      <c r="J1" s="421"/>
      <c r="K1" s="421"/>
    </row>
    <row r="2" spans="1:11" ht="12.75">
      <c r="A2" s="187"/>
      <c r="B2" s="188"/>
      <c r="C2" s="188"/>
      <c r="D2" s="188"/>
      <c r="E2" s="187"/>
      <c r="F2" s="187"/>
      <c r="G2" s="187"/>
      <c r="H2" s="187"/>
      <c r="I2" s="187"/>
      <c r="J2" s="187"/>
      <c r="K2" s="187"/>
    </row>
    <row r="3" spans="1:11" ht="12.75">
      <c r="A3" s="187"/>
      <c r="B3" s="188"/>
      <c r="C3" s="188"/>
      <c r="D3" s="188"/>
      <c r="E3" s="187"/>
      <c r="F3" s="187"/>
      <c r="G3" s="187"/>
      <c r="H3" s="187"/>
      <c r="I3" s="187"/>
      <c r="J3" s="187"/>
      <c r="K3" s="187"/>
    </row>
    <row r="4" spans="2:4" ht="15.75">
      <c r="B4" s="189" t="s">
        <v>250</v>
      </c>
      <c r="C4" s="113"/>
      <c r="D4" s="113"/>
    </row>
    <row r="5" spans="2:4" ht="15">
      <c r="B5" s="224" t="s">
        <v>332</v>
      </c>
      <c r="C5" s="113"/>
      <c r="D5" s="113"/>
    </row>
    <row r="6" spans="2:4" ht="15">
      <c r="B6" s="224" t="s">
        <v>251</v>
      </c>
      <c r="C6" s="113"/>
      <c r="D6" s="113"/>
    </row>
    <row r="7" spans="2:4" ht="15">
      <c r="B7" s="113"/>
      <c r="C7" s="113"/>
      <c r="D7" s="113"/>
    </row>
    <row r="8" spans="1:4" s="113" customFormat="1" ht="15.75">
      <c r="A8" s="114"/>
      <c r="B8" s="189" t="s">
        <v>262</v>
      </c>
      <c r="C8" s="115"/>
      <c r="D8" s="115"/>
    </row>
    <row r="9" spans="5:11" s="113" customFormat="1" ht="15">
      <c r="E9" s="332"/>
      <c r="F9" s="332"/>
      <c r="G9" s="332"/>
      <c r="H9" s="332"/>
      <c r="I9" s="332"/>
      <c r="J9" s="332"/>
      <c r="K9" s="333"/>
    </row>
    <row r="10" spans="5:11" s="113" customFormat="1" ht="15">
      <c r="E10" s="342" t="s">
        <v>85</v>
      </c>
      <c r="F10" s="402"/>
      <c r="G10" s="342" t="s">
        <v>88</v>
      </c>
      <c r="H10" s="116"/>
      <c r="I10" s="190" t="s">
        <v>331</v>
      </c>
      <c r="J10" s="116"/>
      <c r="K10" s="342" t="s">
        <v>331</v>
      </c>
    </row>
    <row r="11" spans="5:11" s="113" customFormat="1" ht="15">
      <c r="E11" s="342" t="s">
        <v>86</v>
      </c>
      <c r="F11" s="402"/>
      <c r="G11" s="342" t="s">
        <v>86</v>
      </c>
      <c r="H11" s="116"/>
      <c r="I11" s="190" t="s">
        <v>89</v>
      </c>
      <c r="J11" s="116"/>
      <c r="K11" s="342" t="s">
        <v>89</v>
      </c>
    </row>
    <row r="12" spans="3:11" s="117" customFormat="1" ht="15.75">
      <c r="C12" s="118"/>
      <c r="D12" s="97"/>
      <c r="E12" s="343" t="s">
        <v>87</v>
      </c>
      <c r="F12" s="403"/>
      <c r="G12" s="342" t="s">
        <v>87</v>
      </c>
      <c r="H12" s="119"/>
      <c r="I12" s="191" t="s">
        <v>194</v>
      </c>
      <c r="J12" s="119"/>
      <c r="K12" s="343" t="s">
        <v>194</v>
      </c>
    </row>
    <row r="13" spans="3:11" s="117" customFormat="1" ht="15.75">
      <c r="C13" s="201" t="s">
        <v>41</v>
      </c>
      <c r="D13" s="195"/>
      <c r="E13" s="404" t="s">
        <v>329</v>
      </c>
      <c r="F13" s="405"/>
      <c r="G13" s="406" t="s">
        <v>330</v>
      </c>
      <c r="H13" s="119"/>
      <c r="I13" s="193" t="s">
        <v>329</v>
      </c>
      <c r="J13" s="121"/>
      <c r="K13" s="344" t="s">
        <v>330</v>
      </c>
    </row>
    <row r="14" spans="1:12" s="97" customFormat="1" ht="15.75">
      <c r="A14" s="117"/>
      <c r="B14" s="117"/>
      <c r="C14" s="202"/>
      <c r="D14" s="195"/>
      <c r="E14" s="343" t="s">
        <v>2</v>
      </c>
      <c r="F14" s="407"/>
      <c r="G14" s="343" t="s">
        <v>2</v>
      </c>
      <c r="H14" s="124"/>
      <c r="I14" s="191" t="s">
        <v>2</v>
      </c>
      <c r="J14" s="123"/>
      <c r="K14" s="191" t="s">
        <v>2</v>
      </c>
      <c r="L14" s="125"/>
    </row>
    <row r="15" spans="3:12" s="97" customFormat="1" ht="15.75">
      <c r="C15" s="118"/>
      <c r="E15" s="408"/>
      <c r="F15" s="407"/>
      <c r="G15" s="347"/>
      <c r="H15" s="124"/>
      <c r="I15" s="122"/>
      <c r="J15" s="123"/>
      <c r="K15" s="122"/>
      <c r="L15" s="125"/>
    </row>
    <row r="16" spans="2:12" s="97" customFormat="1" ht="15.75">
      <c r="B16" s="195" t="s">
        <v>239</v>
      </c>
      <c r="C16" s="202"/>
      <c r="D16" s="195"/>
      <c r="E16" s="255">
        <f>'P&amp;L'!E44</f>
        <v>20218</v>
      </c>
      <c r="F16" s="255"/>
      <c r="G16" s="316">
        <f>'P&amp;L'!G44</f>
        <v>25875</v>
      </c>
      <c r="H16" s="231"/>
      <c r="I16" s="255">
        <f>'P&amp;L'!I44</f>
        <v>50185</v>
      </c>
      <c r="J16" s="98"/>
      <c r="K16" s="397">
        <f>'P&amp;L'!K44</f>
        <v>-54018</v>
      </c>
      <c r="L16" s="125"/>
    </row>
    <row r="17" spans="2:12" s="97" customFormat="1" ht="15.75">
      <c r="B17" s="195"/>
      <c r="C17" s="202"/>
      <c r="D17" s="195"/>
      <c r="E17" s="255"/>
      <c r="F17" s="255"/>
      <c r="G17" s="316"/>
      <c r="H17" s="231"/>
      <c r="I17" s="255"/>
      <c r="J17" s="98"/>
      <c r="K17" s="397"/>
      <c r="L17" s="125"/>
    </row>
    <row r="18" spans="2:11" s="117" customFormat="1" ht="15.75">
      <c r="B18" s="195" t="s">
        <v>279</v>
      </c>
      <c r="C18" s="202"/>
      <c r="D18" s="195"/>
      <c r="E18" s="258"/>
      <c r="F18" s="258"/>
      <c r="G18" s="236"/>
      <c r="H18" s="196"/>
      <c r="I18" s="258"/>
      <c r="J18" s="100"/>
      <c r="K18" s="401"/>
    </row>
    <row r="19" spans="2:11" s="117" customFormat="1" ht="15.75">
      <c r="B19" s="195" t="s">
        <v>278</v>
      </c>
      <c r="C19" s="202"/>
      <c r="D19" s="195"/>
      <c r="E19" s="258">
        <v>121998</v>
      </c>
      <c r="F19" s="258"/>
      <c r="G19" s="236">
        <v>99627</v>
      </c>
      <c r="H19" s="196"/>
      <c r="I19" s="258">
        <f>-41668-680</f>
        <v>-42348</v>
      </c>
      <c r="J19" s="100"/>
      <c r="K19" s="401">
        <f>288697+2215+9</f>
        <v>290921</v>
      </c>
    </row>
    <row r="20" spans="2:11" s="117" customFormat="1" ht="15.75">
      <c r="B20" s="195" t="s">
        <v>293</v>
      </c>
      <c r="C20" s="202"/>
      <c r="D20" s="195"/>
      <c r="E20" s="183"/>
      <c r="F20" s="183"/>
      <c r="G20" s="183"/>
      <c r="K20" s="181"/>
    </row>
    <row r="21" spans="2:11" s="117" customFormat="1" ht="15.75">
      <c r="B21" s="195" t="s">
        <v>292</v>
      </c>
      <c r="C21" s="202"/>
      <c r="D21" s="195"/>
      <c r="E21" s="258">
        <v>227</v>
      </c>
      <c r="F21" s="258"/>
      <c r="G21" s="236">
        <v>506</v>
      </c>
      <c r="H21" s="196"/>
      <c r="I21" s="258">
        <v>3309</v>
      </c>
      <c r="J21" s="100"/>
      <c r="K21" s="401">
        <v>367</v>
      </c>
    </row>
    <row r="22" spans="2:11" s="117" customFormat="1" ht="15.75">
      <c r="B22" s="195" t="s">
        <v>298</v>
      </c>
      <c r="C22" s="202"/>
      <c r="D22" s="195"/>
      <c r="E22" s="183"/>
      <c r="F22" s="183"/>
      <c r="G22" s="183"/>
      <c r="K22" s="181"/>
    </row>
    <row r="23" spans="2:11" s="117" customFormat="1" ht="15.75">
      <c r="B23" s="195" t="s">
        <v>299</v>
      </c>
      <c r="C23" s="202"/>
      <c r="D23" s="195"/>
      <c r="E23" s="258">
        <v>0</v>
      </c>
      <c r="F23" s="258"/>
      <c r="G23" s="236">
        <v>-489</v>
      </c>
      <c r="H23" s="236"/>
      <c r="I23" s="258">
        <v>-10014</v>
      </c>
      <c r="J23" s="369"/>
      <c r="K23" s="401">
        <v>-1304</v>
      </c>
    </row>
    <row r="24" spans="2:11" s="117" customFormat="1" ht="15.75">
      <c r="B24" s="195" t="s">
        <v>355</v>
      </c>
      <c r="C24" s="202"/>
      <c r="D24" s="195"/>
      <c r="F24" s="258"/>
      <c r="H24" s="236"/>
      <c r="I24" s="258"/>
      <c r="J24" s="369"/>
      <c r="K24" s="401"/>
    </row>
    <row r="25" spans="2:11" s="117" customFormat="1" ht="15.75">
      <c r="B25" s="195" t="s">
        <v>347</v>
      </c>
      <c r="C25" s="202"/>
      <c r="D25" s="195"/>
      <c r="E25" s="258">
        <v>4411</v>
      </c>
      <c r="F25" s="258"/>
      <c r="G25" s="236">
        <v>-2084</v>
      </c>
      <c r="H25" s="236"/>
      <c r="I25" s="258">
        <v>4411</v>
      </c>
      <c r="J25" s="369"/>
      <c r="K25" s="401">
        <v>-2084</v>
      </c>
    </row>
    <row r="26" spans="2:11" s="117" customFormat="1" ht="8.25" customHeight="1">
      <c r="B26" s="195"/>
      <c r="C26" s="202"/>
      <c r="D26" s="195"/>
      <c r="E26" s="260"/>
      <c r="F26" s="258"/>
      <c r="G26" s="317"/>
      <c r="H26" s="196"/>
      <c r="I26" s="260"/>
      <c r="J26" s="100"/>
      <c r="K26" s="317"/>
    </row>
    <row r="27" spans="2:11" s="117" customFormat="1" ht="15.75">
      <c r="B27" s="195" t="s">
        <v>289</v>
      </c>
      <c r="C27" s="202"/>
      <c r="D27" s="195"/>
      <c r="E27" s="258"/>
      <c r="F27" s="258"/>
      <c r="G27" s="236"/>
      <c r="H27" s="196"/>
      <c r="I27" s="258"/>
      <c r="J27" s="100"/>
      <c r="K27" s="236"/>
    </row>
    <row r="28" spans="2:11" s="117" customFormat="1" ht="15.75">
      <c r="B28" s="195" t="s">
        <v>290</v>
      </c>
      <c r="C28" s="202"/>
      <c r="D28" s="195"/>
      <c r="E28" s="260">
        <f>SUM(E19:E27)</f>
        <v>126636</v>
      </c>
      <c r="F28" s="258"/>
      <c r="G28" s="317">
        <f>SUM(G19:G27)</f>
        <v>97560</v>
      </c>
      <c r="H28" s="196"/>
      <c r="I28" s="260">
        <f>SUM(I19:I27)</f>
        <v>-44642</v>
      </c>
      <c r="J28" s="100"/>
      <c r="K28" s="317">
        <f>SUM(K19:K27)</f>
        <v>287900</v>
      </c>
    </row>
    <row r="29" spans="2:11" s="117" customFormat="1" ht="16.5" customHeight="1">
      <c r="B29" s="195"/>
      <c r="C29" s="202"/>
      <c r="D29" s="195"/>
      <c r="E29" s="258"/>
      <c r="F29" s="258"/>
      <c r="G29" s="236"/>
      <c r="H29" s="196"/>
      <c r="I29" s="258"/>
      <c r="J29" s="100"/>
      <c r="K29" s="236"/>
    </row>
    <row r="30" spans="2:11" s="117" customFormat="1" ht="7.5" customHeight="1">
      <c r="B30" s="195"/>
      <c r="C30" s="202"/>
      <c r="D30" s="195"/>
      <c r="E30" s="258"/>
      <c r="F30" s="258"/>
      <c r="G30" s="236"/>
      <c r="H30" s="196"/>
      <c r="I30" s="258"/>
      <c r="J30" s="100"/>
      <c r="K30" s="236"/>
    </row>
    <row r="31" spans="2:11" s="117" customFormat="1" ht="6.75" customHeight="1">
      <c r="B31" s="195"/>
      <c r="C31" s="202"/>
      <c r="D31" s="195"/>
      <c r="E31" s="258"/>
      <c r="F31" s="258"/>
      <c r="G31" s="236"/>
      <c r="H31" s="196"/>
      <c r="I31" s="258"/>
      <c r="J31" s="100"/>
      <c r="K31" s="236"/>
    </row>
    <row r="32" spans="2:7" s="117" customFormat="1" ht="15.75">
      <c r="B32" s="189" t="s">
        <v>280</v>
      </c>
      <c r="C32" s="202"/>
      <c r="D32" s="195"/>
      <c r="E32" s="183"/>
      <c r="F32" s="183"/>
      <c r="G32" s="183"/>
    </row>
    <row r="33" spans="2:11" s="117" customFormat="1" ht="16.5" thickBot="1">
      <c r="B33" s="189" t="s">
        <v>281</v>
      </c>
      <c r="C33" s="202"/>
      <c r="D33" s="195"/>
      <c r="E33" s="377">
        <f>E16+E28</f>
        <v>146854</v>
      </c>
      <c r="F33" s="258"/>
      <c r="G33" s="378">
        <f>G16+G28</f>
        <v>123435</v>
      </c>
      <c r="H33" s="196"/>
      <c r="I33" s="377">
        <f>I16+I28</f>
        <v>5543</v>
      </c>
      <c r="J33" s="100"/>
      <c r="K33" s="378">
        <f>K16+K28</f>
        <v>233882</v>
      </c>
    </row>
    <row r="34" spans="2:11" s="117" customFormat="1" ht="15.75">
      <c r="B34" s="195"/>
      <c r="C34" s="202"/>
      <c r="D34" s="195"/>
      <c r="E34" s="258"/>
      <c r="F34" s="258"/>
      <c r="G34" s="236"/>
      <c r="H34" s="196"/>
      <c r="I34" s="258"/>
      <c r="J34" s="100"/>
      <c r="K34" s="236"/>
    </row>
    <row r="35" spans="2:11" s="117" customFormat="1" ht="15.75">
      <c r="B35" s="189" t="s">
        <v>264</v>
      </c>
      <c r="C35" s="202"/>
      <c r="D35" s="195"/>
      <c r="E35" s="258"/>
      <c r="F35" s="258"/>
      <c r="G35" s="236"/>
      <c r="H35" s="197"/>
      <c r="I35" s="258"/>
      <c r="J35" s="100"/>
      <c r="K35" s="236"/>
    </row>
    <row r="36" spans="2:11" s="117" customFormat="1" ht="15.75">
      <c r="B36" s="195" t="s">
        <v>55</v>
      </c>
      <c r="C36" s="202"/>
      <c r="D36" s="195"/>
      <c r="E36" s="262">
        <f>E33-E37</f>
        <v>148421</v>
      </c>
      <c r="F36" s="262"/>
      <c r="G36" s="251">
        <f>G33-G37</f>
        <v>119449</v>
      </c>
      <c r="H36" s="198"/>
      <c r="I36" s="262">
        <f>I33-I37</f>
        <v>6731</v>
      </c>
      <c r="J36" s="102"/>
      <c r="K36" s="251">
        <f>K33-K37</f>
        <v>214122</v>
      </c>
    </row>
    <row r="37" spans="2:11" s="117" customFormat="1" ht="15.75">
      <c r="B37" s="195" t="s">
        <v>10</v>
      </c>
      <c r="C37" s="202"/>
      <c r="D37" s="195"/>
      <c r="E37" s="264">
        <v>-1567</v>
      </c>
      <c r="F37" s="262"/>
      <c r="G37" s="252">
        <v>3986</v>
      </c>
      <c r="H37" s="198"/>
      <c r="I37" s="264">
        <v>-1188</v>
      </c>
      <c r="J37" s="102"/>
      <c r="K37" s="252">
        <f>17545+2215</f>
        <v>19760</v>
      </c>
    </row>
    <row r="38" spans="2:11" s="117" customFormat="1" ht="15.75">
      <c r="B38" s="195"/>
      <c r="C38" s="202"/>
      <c r="D38" s="195"/>
      <c r="E38" s="265"/>
      <c r="F38" s="265"/>
      <c r="G38" s="253"/>
      <c r="H38" s="199"/>
      <c r="I38" s="265"/>
      <c r="J38" s="107"/>
      <c r="K38" s="253"/>
    </row>
    <row r="39" spans="2:11" s="117" customFormat="1" ht="15.75">
      <c r="B39" s="195" t="s">
        <v>280</v>
      </c>
      <c r="C39" s="202"/>
      <c r="D39" s="195"/>
      <c r="E39" s="265"/>
      <c r="F39" s="265"/>
      <c r="G39" s="253"/>
      <c r="H39" s="199"/>
      <c r="I39" s="265"/>
      <c r="J39" s="107"/>
      <c r="K39" s="253"/>
    </row>
    <row r="40" spans="2:11" s="117" customFormat="1" ht="16.5" thickBot="1">
      <c r="B40" s="195" t="s">
        <v>281</v>
      </c>
      <c r="C40" s="202"/>
      <c r="D40" s="195"/>
      <c r="E40" s="267">
        <f>SUM(E36:E37)</f>
        <v>146854</v>
      </c>
      <c r="F40" s="262"/>
      <c r="G40" s="318">
        <f>SUM(G36:G37)</f>
        <v>123435</v>
      </c>
      <c r="H40" s="198"/>
      <c r="I40" s="267">
        <f>SUM(I36:I37)</f>
        <v>5543</v>
      </c>
      <c r="J40" s="102"/>
      <c r="K40" s="318">
        <f>SUM(K36:K37)</f>
        <v>233882</v>
      </c>
    </row>
    <row r="41" spans="2:11" s="117" customFormat="1" ht="15.75">
      <c r="B41" s="195"/>
      <c r="C41" s="202"/>
      <c r="D41" s="195"/>
      <c r="E41" s="262"/>
      <c r="F41" s="263"/>
      <c r="G41" s="251"/>
      <c r="H41" s="198"/>
      <c r="I41" s="262"/>
      <c r="J41" s="102"/>
      <c r="K41" s="251"/>
    </row>
    <row r="42" spans="2:11" s="117" customFormat="1" ht="15.75">
      <c r="B42" s="195"/>
      <c r="C42" s="202"/>
      <c r="D42" s="195"/>
      <c r="E42" s="262"/>
      <c r="F42" s="263"/>
      <c r="G42" s="251"/>
      <c r="H42" s="198"/>
      <c r="I42" s="262"/>
      <c r="J42" s="102"/>
      <c r="K42" s="251"/>
    </row>
    <row r="43" spans="2:11" s="117" customFormat="1" ht="15.75">
      <c r="B43" s="195"/>
      <c r="C43" s="202"/>
      <c r="D43" s="195"/>
      <c r="E43" s="262"/>
      <c r="F43" s="263"/>
      <c r="G43" s="251"/>
      <c r="H43" s="198"/>
      <c r="I43" s="262"/>
      <c r="J43" s="104"/>
      <c r="K43" s="251"/>
    </row>
    <row r="44" spans="2:16" s="117" customFormat="1" ht="15.75">
      <c r="B44" s="130"/>
      <c r="C44" s="125"/>
      <c r="D44" s="131"/>
      <c r="E44" s="105"/>
      <c r="F44" s="105"/>
      <c r="G44" s="134"/>
      <c r="H44" s="133"/>
      <c r="I44" s="105"/>
      <c r="J44" s="105"/>
      <c r="K44" s="133"/>
      <c r="L44" s="132"/>
      <c r="M44" s="132"/>
      <c r="N44" s="132"/>
      <c r="O44" s="132"/>
      <c r="P44" s="132"/>
    </row>
    <row r="45" spans="2:16" s="117" customFormat="1" ht="12.75" customHeight="1">
      <c r="B45" s="130"/>
      <c r="C45" s="125"/>
      <c r="D45" s="131"/>
      <c r="E45" s="105"/>
      <c r="F45" s="105"/>
      <c r="G45" s="134"/>
      <c r="H45" s="133"/>
      <c r="I45" s="105"/>
      <c r="J45" s="105"/>
      <c r="K45" s="133"/>
      <c r="L45" s="132"/>
      <c r="M45" s="132"/>
      <c r="N45" s="132"/>
      <c r="O45" s="132"/>
      <c r="P45" s="132"/>
    </row>
    <row r="46" spans="2:11" s="97" customFormat="1" ht="28.5" customHeight="1">
      <c r="B46" s="135"/>
      <c r="C46" s="135"/>
      <c r="D46" s="135"/>
      <c r="E46" s="135"/>
      <c r="F46" s="135"/>
      <c r="G46" s="135"/>
      <c r="H46" s="135"/>
      <c r="I46" s="135"/>
      <c r="J46" s="135"/>
      <c r="K46" s="135"/>
    </row>
    <row r="47" spans="5:10" s="97" customFormat="1" ht="15.75">
      <c r="E47" s="103"/>
      <c r="F47" s="103"/>
      <c r="G47" s="136"/>
      <c r="H47" s="136"/>
      <c r="I47" s="136"/>
      <c r="J47" s="136"/>
    </row>
    <row r="48" spans="5:10" s="97" customFormat="1" ht="15.75">
      <c r="E48" s="103"/>
      <c r="F48" s="103"/>
      <c r="G48" s="136"/>
      <c r="H48" s="136"/>
      <c r="I48" s="136"/>
      <c r="J48" s="136"/>
    </row>
    <row r="49" spans="5:10" s="97" customFormat="1" ht="15.75">
      <c r="E49" s="103"/>
      <c r="F49" s="103"/>
      <c r="G49" s="136"/>
      <c r="H49" s="136"/>
      <c r="I49" s="136"/>
      <c r="J49" s="136"/>
    </row>
    <row r="50" spans="5:10" s="97" customFormat="1" ht="15.75">
      <c r="E50" s="103"/>
      <c r="F50" s="103"/>
      <c r="G50" s="136"/>
      <c r="H50" s="136"/>
      <c r="I50" s="136"/>
      <c r="J50" s="136"/>
    </row>
    <row r="51" spans="5:10" s="97" customFormat="1" ht="15.75">
      <c r="E51" s="103"/>
      <c r="F51" s="103"/>
      <c r="G51" s="136"/>
      <c r="H51" s="136"/>
      <c r="I51" s="136"/>
      <c r="J51" s="136"/>
    </row>
    <row r="52" spans="5:10" s="97" customFormat="1" ht="15.75">
      <c r="E52" s="103"/>
      <c r="F52" s="103"/>
      <c r="G52" s="136"/>
      <c r="H52" s="136"/>
      <c r="I52" s="136"/>
      <c r="J52" s="136"/>
    </row>
    <row r="53" spans="5:10" s="97" customFormat="1" ht="15.75">
      <c r="E53" s="103"/>
      <c r="F53" s="103"/>
      <c r="G53" s="136"/>
      <c r="H53" s="136"/>
      <c r="I53" s="136"/>
      <c r="J53" s="136"/>
    </row>
    <row r="54" spans="5:10" s="97" customFormat="1" ht="15.75">
      <c r="E54" s="103"/>
      <c r="F54" s="103"/>
      <c r="G54" s="136"/>
      <c r="H54" s="136"/>
      <c r="I54" s="136"/>
      <c r="J54" s="136"/>
    </row>
    <row r="55" spans="5:10" s="97" customFormat="1" ht="15.75">
      <c r="E55" s="136"/>
      <c r="F55" s="136"/>
      <c r="G55" s="136"/>
      <c r="H55" s="136"/>
      <c r="I55" s="136"/>
      <c r="J55" s="136"/>
    </row>
    <row r="56" spans="5:10" s="97" customFormat="1" ht="15.75">
      <c r="E56" s="136"/>
      <c r="F56" s="136"/>
      <c r="G56" s="136"/>
      <c r="H56" s="136"/>
      <c r="I56" s="136"/>
      <c r="J56" s="136"/>
    </row>
    <row r="57" spans="5:10" s="97" customFormat="1" ht="15.75">
      <c r="E57" s="136"/>
      <c r="F57" s="136"/>
      <c r="G57" s="136"/>
      <c r="H57" s="136"/>
      <c r="I57" s="136"/>
      <c r="J57" s="136"/>
    </row>
    <row r="58" spans="5:10" s="97" customFormat="1" ht="15.75">
      <c r="E58" s="136"/>
      <c r="F58" s="136"/>
      <c r="G58" s="136"/>
      <c r="H58" s="136"/>
      <c r="I58" s="136"/>
      <c r="J58" s="136"/>
    </row>
    <row r="59" spans="5:10" s="97" customFormat="1" ht="15.75">
      <c r="E59" s="136"/>
      <c r="F59" s="136"/>
      <c r="G59" s="136"/>
      <c r="H59" s="136"/>
      <c r="I59" s="136"/>
      <c r="J59" s="136"/>
    </row>
    <row r="60" spans="5:10" s="97" customFormat="1" ht="15.75">
      <c r="E60" s="136"/>
      <c r="F60" s="136"/>
      <c r="G60" s="136"/>
      <c r="H60" s="136"/>
      <c r="I60" s="136"/>
      <c r="J60" s="136"/>
    </row>
    <row r="61" spans="5:10" s="97" customFormat="1" ht="15.75">
      <c r="E61" s="136"/>
      <c r="F61" s="136"/>
      <c r="G61" s="136"/>
      <c r="H61" s="136"/>
      <c r="I61" s="136"/>
      <c r="J61" s="136"/>
    </row>
    <row r="62" spans="5:10" s="97" customFormat="1" ht="15.75">
      <c r="E62" s="136"/>
      <c r="F62" s="136"/>
      <c r="G62" s="136"/>
      <c r="H62" s="136"/>
      <c r="I62" s="136"/>
      <c r="J62" s="136"/>
    </row>
    <row r="63" spans="5:10" s="97" customFormat="1" ht="15.75">
      <c r="E63" s="136"/>
      <c r="F63" s="136"/>
      <c r="G63" s="136"/>
      <c r="H63" s="136"/>
      <c r="I63" s="136"/>
      <c r="J63" s="136"/>
    </row>
    <row r="64" spans="5:10" s="97" customFormat="1" ht="15.75">
      <c r="E64" s="136"/>
      <c r="F64" s="136"/>
      <c r="G64" s="136"/>
      <c r="H64" s="136"/>
      <c r="I64" s="136"/>
      <c r="J64" s="136"/>
    </row>
    <row r="65" spans="5:10" s="97" customFormat="1" ht="15.75">
      <c r="E65" s="136"/>
      <c r="F65" s="136"/>
      <c r="G65" s="136"/>
      <c r="H65" s="136"/>
      <c r="I65" s="136"/>
      <c r="J65" s="136"/>
    </row>
    <row r="66" spans="5:10" s="97" customFormat="1" ht="15.75">
      <c r="E66" s="136"/>
      <c r="F66" s="136"/>
      <c r="G66" s="136"/>
      <c r="H66" s="136"/>
      <c r="I66" s="136"/>
      <c r="J66" s="136"/>
    </row>
    <row r="67" spans="5:10" s="97" customFormat="1" ht="15.75">
      <c r="E67" s="136"/>
      <c r="F67" s="136"/>
      <c r="G67" s="136"/>
      <c r="H67" s="136"/>
      <c r="I67" s="136"/>
      <c r="J67" s="136"/>
    </row>
    <row r="68" spans="5:10" s="97" customFormat="1" ht="15.75">
      <c r="E68" s="136"/>
      <c r="F68" s="136"/>
      <c r="G68" s="136"/>
      <c r="H68" s="136"/>
      <c r="I68" s="136"/>
      <c r="J68" s="136"/>
    </row>
    <row r="69" spans="5:10" s="97" customFormat="1" ht="15.75">
      <c r="E69" s="136"/>
      <c r="F69" s="136"/>
      <c r="G69" s="136"/>
      <c r="H69" s="136"/>
      <c r="I69" s="136"/>
      <c r="J69" s="136"/>
    </row>
    <row r="70" spans="5:10" s="97" customFormat="1" ht="15.75">
      <c r="E70" s="136"/>
      <c r="F70" s="136"/>
      <c r="G70" s="136"/>
      <c r="H70" s="136"/>
      <c r="I70" s="136"/>
      <c r="J70" s="136"/>
    </row>
    <row r="71" spans="5:10" s="97" customFormat="1" ht="15.75">
      <c r="E71" s="136"/>
      <c r="F71" s="136"/>
      <c r="G71" s="136"/>
      <c r="H71" s="136"/>
      <c r="I71" s="136"/>
      <c r="J71" s="136"/>
    </row>
    <row r="72" spans="5:10" s="97" customFormat="1" ht="15.75">
      <c r="E72" s="136"/>
      <c r="F72" s="136"/>
      <c r="G72" s="136"/>
      <c r="H72" s="136"/>
      <c r="I72" s="136"/>
      <c r="J72" s="136"/>
    </row>
    <row r="73" spans="5:10" s="97" customFormat="1" ht="15.75">
      <c r="E73" s="136"/>
      <c r="F73" s="136"/>
      <c r="G73" s="136"/>
      <c r="H73" s="136"/>
      <c r="I73" s="136"/>
      <c r="J73" s="136"/>
    </row>
    <row r="74" spans="5:10" s="97" customFormat="1" ht="15.75">
      <c r="E74" s="136"/>
      <c r="F74" s="136"/>
      <c r="G74" s="136"/>
      <c r="H74" s="136"/>
      <c r="I74" s="136"/>
      <c r="J74" s="136"/>
    </row>
    <row r="75" spans="5:10" s="97" customFormat="1" ht="15.75">
      <c r="E75" s="136"/>
      <c r="F75" s="136"/>
      <c r="G75" s="136"/>
      <c r="H75" s="136"/>
      <c r="I75" s="136"/>
      <c r="J75" s="136"/>
    </row>
    <row r="76" spans="5:10" s="97" customFormat="1" ht="15.75">
      <c r="E76" s="136"/>
      <c r="F76" s="136"/>
      <c r="G76" s="136"/>
      <c r="H76" s="136"/>
      <c r="I76" s="136"/>
      <c r="J76" s="136"/>
    </row>
    <row r="77" spans="5:10" s="97" customFormat="1" ht="15.75">
      <c r="E77" s="136"/>
      <c r="F77" s="136"/>
      <c r="G77" s="136"/>
      <c r="H77" s="136"/>
      <c r="I77" s="136"/>
      <c r="J77" s="136"/>
    </row>
    <row r="78" spans="5:10" s="97" customFormat="1" ht="15.75">
      <c r="E78" s="136"/>
      <c r="F78" s="136"/>
      <c r="G78" s="136"/>
      <c r="H78" s="136"/>
      <c r="I78" s="136"/>
      <c r="J78" s="136"/>
    </row>
    <row r="79" spans="5:10" s="97" customFormat="1" ht="15.75">
      <c r="E79" s="136"/>
      <c r="F79" s="136"/>
      <c r="G79" s="136"/>
      <c r="H79" s="136"/>
      <c r="I79" s="136"/>
      <c r="J79" s="136"/>
    </row>
    <row r="80" spans="5:10" s="97" customFormat="1" ht="15.75">
      <c r="E80" s="136"/>
      <c r="F80" s="136"/>
      <c r="G80" s="136"/>
      <c r="H80" s="136"/>
      <c r="I80" s="136"/>
      <c r="J80" s="136"/>
    </row>
    <row r="81" spans="5:10" s="97" customFormat="1" ht="15.75">
      <c r="E81" s="136"/>
      <c r="F81" s="136"/>
      <c r="G81" s="136"/>
      <c r="H81" s="136"/>
      <c r="I81" s="136"/>
      <c r="J81" s="136"/>
    </row>
    <row r="82" spans="5:10" s="97" customFormat="1" ht="15.75">
      <c r="E82" s="136"/>
      <c r="F82" s="136"/>
      <c r="G82" s="136"/>
      <c r="H82" s="136"/>
      <c r="I82" s="136"/>
      <c r="J82" s="136"/>
    </row>
    <row r="83" spans="5:10" s="97" customFormat="1" ht="15.75">
      <c r="E83" s="136"/>
      <c r="F83" s="136"/>
      <c r="G83" s="136"/>
      <c r="H83" s="136"/>
      <c r="I83" s="136"/>
      <c r="J83" s="136"/>
    </row>
    <row r="84" spans="5:10" s="97" customFormat="1" ht="15.75">
      <c r="E84" s="136"/>
      <c r="F84" s="136"/>
      <c r="G84" s="136"/>
      <c r="H84" s="136"/>
      <c r="I84" s="136"/>
      <c r="J84" s="136"/>
    </row>
    <row r="85" spans="5:10" s="97" customFormat="1" ht="15.75">
      <c r="E85" s="136"/>
      <c r="F85" s="136"/>
      <c r="G85" s="136"/>
      <c r="H85" s="136"/>
      <c r="I85" s="136"/>
      <c r="J85" s="136"/>
    </row>
    <row r="86" spans="5:10" s="97" customFormat="1" ht="15.75">
      <c r="E86" s="136"/>
      <c r="F86" s="136"/>
      <c r="G86" s="136"/>
      <c r="H86" s="136"/>
      <c r="I86" s="136"/>
      <c r="J86" s="136"/>
    </row>
    <row r="87" spans="5:10" s="97" customFormat="1" ht="15.75">
      <c r="E87" s="136"/>
      <c r="F87" s="136"/>
      <c r="G87" s="136"/>
      <c r="H87" s="136"/>
      <c r="I87" s="136"/>
      <c r="J87" s="136"/>
    </row>
    <row r="88" spans="5:10" s="97" customFormat="1" ht="15.75">
      <c r="E88" s="136"/>
      <c r="F88" s="136"/>
      <c r="G88" s="136"/>
      <c r="H88" s="136"/>
      <c r="I88" s="136"/>
      <c r="J88" s="136"/>
    </row>
    <row r="89" spans="5:10" s="97" customFormat="1" ht="15.75">
      <c r="E89" s="136"/>
      <c r="F89" s="136"/>
      <c r="G89" s="136"/>
      <c r="H89" s="136"/>
      <c r="I89" s="136"/>
      <c r="J89" s="136"/>
    </row>
    <row r="90" spans="5:10" s="97" customFormat="1" ht="15.75">
      <c r="E90" s="136"/>
      <c r="F90" s="136"/>
      <c r="G90" s="136"/>
      <c r="H90" s="136"/>
      <c r="I90" s="136"/>
      <c r="J90" s="136"/>
    </row>
    <row r="91" spans="5:10" s="97" customFormat="1" ht="15.75">
      <c r="E91" s="136"/>
      <c r="F91" s="136"/>
      <c r="G91" s="136"/>
      <c r="H91" s="136"/>
      <c r="I91" s="136"/>
      <c r="J91" s="136"/>
    </row>
    <row r="92" spans="5:10" s="97" customFormat="1" ht="15.75">
      <c r="E92" s="136"/>
      <c r="F92" s="136"/>
      <c r="G92" s="136"/>
      <c r="H92" s="136"/>
      <c r="I92" s="136"/>
      <c r="J92" s="136"/>
    </row>
    <row r="93" spans="5:10" s="97" customFormat="1" ht="15.75">
      <c r="E93" s="136"/>
      <c r="F93" s="136"/>
      <c r="G93" s="136"/>
      <c r="H93" s="136"/>
      <c r="I93" s="136"/>
      <c r="J93" s="136"/>
    </row>
    <row r="94" spans="5:10" s="97" customFormat="1" ht="15.75">
      <c r="E94" s="136"/>
      <c r="F94" s="136"/>
      <c r="G94" s="136"/>
      <c r="H94" s="136"/>
      <c r="I94" s="136"/>
      <c r="J94" s="136"/>
    </row>
    <row r="95" spans="5:10" s="97" customFormat="1" ht="15.75">
      <c r="E95" s="136"/>
      <c r="F95" s="136"/>
      <c r="G95" s="136"/>
      <c r="H95" s="136"/>
      <c r="I95" s="136"/>
      <c r="J95" s="136"/>
    </row>
    <row r="96" spans="5:10" s="97" customFormat="1" ht="15.75">
      <c r="E96" s="136"/>
      <c r="F96" s="136"/>
      <c r="G96" s="136"/>
      <c r="H96" s="136"/>
      <c r="I96" s="136"/>
      <c r="J96" s="136"/>
    </row>
    <row r="97" spans="5:10" s="97" customFormat="1" ht="15.75">
      <c r="E97" s="136"/>
      <c r="F97" s="136"/>
      <c r="G97" s="136"/>
      <c r="H97" s="136"/>
      <c r="I97" s="136"/>
      <c r="J97" s="136"/>
    </row>
    <row r="98" spans="5:10" s="97" customFormat="1" ht="15.75">
      <c r="E98" s="136"/>
      <c r="F98" s="136"/>
      <c r="G98" s="136"/>
      <c r="H98" s="136"/>
      <c r="I98" s="136"/>
      <c r="J98" s="136"/>
    </row>
    <row r="99" spans="5:10" s="97" customFormat="1" ht="15.75">
      <c r="E99" s="136"/>
      <c r="F99" s="136"/>
      <c r="G99" s="136"/>
      <c r="H99" s="136"/>
      <c r="I99" s="136"/>
      <c r="J99" s="136"/>
    </row>
    <row r="100" spans="5:10" s="97" customFormat="1" ht="15.75">
      <c r="E100" s="136"/>
      <c r="F100" s="136"/>
      <c r="G100" s="136"/>
      <c r="H100" s="136"/>
      <c r="I100" s="136"/>
      <c r="J100" s="136"/>
    </row>
    <row r="101" spans="5:10" s="97" customFormat="1" ht="15.75">
      <c r="E101" s="136"/>
      <c r="F101" s="136"/>
      <c r="G101" s="136"/>
      <c r="H101" s="136"/>
      <c r="I101" s="136"/>
      <c r="J101" s="136"/>
    </row>
    <row r="102" spans="5:10" s="97" customFormat="1" ht="15.75">
      <c r="E102" s="136"/>
      <c r="F102" s="136"/>
      <c r="G102" s="136"/>
      <c r="H102" s="136"/>
      <c r="I102" s="136"/>
      <c r="J102" s="136"/>
    </row>
    <row r="103" spans="5:10" s="97" customFormat="1" ht="15.75">
      <c r="E103" s="136"/>
      <c r="F103" s="136"/>
      <c r="G103" s="136"/>
      <c r="H103" s="136"/>
      <c r="I103" s="136"/>
      <c r="J103" s="136"/>
    </row>
    <row r="104" spans="5:10" s="97" customFormat="1" ht="15.75">
      <c r="E104" s="136"/>
      <c r="F104" s="136"/>
      <c r="G104" s="136"/>
      <c r="H104" s="136"/>
      <c r="I104" s="136"/>
      <c r="J104" s="136"/>
    </row>
    <row r="105" spans="5:10" s="97" customFormat="1" ht="15.75">
      <c r="E105" s="136"/>
      <c r="F105" s="136"/>
      <c r="G105" s="136"/>
      <c r="H105" s="136"/>
      <c r="I105" s="136"/>
      <c r="J105" s="136"/>
    </row>
    <row r="106" spans="5:10" s="97" customFormat="1" ht="15.75">
      <c r="E106" s="136"/>
      <c r="F106" s="136"/>
      <c r="G106" s="136"/>
      <c r="H106" s="136"/>
      <c r="I106" s="136"/>
      <c r="J106" s="136"/>
    </row>
    <row r="107" spans="5:10" s="97" customFormat="1" ht="15.75">
      <c r="E107" s="136"/>
      <c r="F107" s="136"/>
      <c r="G107" s="136"/>
      <c r="H107" s="136"/>
      <c r="I107" s="136"/>
      <c r="J107" s="136"/>
    </row>
    <row r="108" spans="5:10" s="97" customFormat="1" ht="15.75">
      <c r="E108" s="136"/>
      <c r="F108" s="136"/>
      <c r="G108" s="136"/>
      <c r="H108" s="136"/>
      <c r="I108" s="136"/>
      <c r="J108" s="136"/>
    </row>
    <row r="109" spans="5:10" s="97" customFormat="1" ht="15.75">
      <c r="E109" s="136"/>
      <c r="F109" s="136"/>
      <c r="G109" s="136"/>
      <c r="H109" s="136"/>
      <c r="I109" s="136"/>
      <c r="J109" s="136"/>
    </row>
    <row r="110" spans="5:10" s="97" customFormat="1" ht="15.75">
      <c r="E110" s="136"/>
      <c r="F110" s="136"/>
      <c r="G110" s="136"/>
      <c r="H110" s="136"/>
      <c r="I110" s="136"/>
      <c r="J110" s="136"/>
    </row>
    <row r="111" spans="5:10" s="97" customFormat="1" ht="15.75">
      <c r="E111" s="136"/>
      <c r="F111" s="136"/>
      <c r="G111" s="136"/>
      <c r="H111" s="136"/>
      <c r="I111" s="136"/>
      <c r="J111" s="136"/>
    </row>
    <row r="112" spans="5:10" s="97" customFormat="1" ht="15.75">
      <c r="E112" s="136"/>
      <c r="F112" s="136"/>
      <c r="G112" s="136"/>
      <c r="H112" s="136"/>
      <c r="I112" s="136"/>
      <c r="J112" s="136"/>
    </row>
    <row r="113" spans="5:10" s="97" customFormat="1" ht="15.75">
      <c r="E113" s="136"/>
      <c r="F113" s="136"/>
      <c r="G113" s="136"/>
      <c r="H113" s="136"/>
      <c r="I113" s="136"/>
      <c r="J113" s="136"/>
    </row>
    <row r="114" spans="5:10" s="97" customFormat="1" ht="15.75">
      <c r="E114" s="136"/>
      <c r="F114" s="136"/>
      <c r="G114" s="136"/>
      <c r="H114" s="136"/>
      <c r="I114" s="136"/>
      <c r="J114" s="136"/>
    </row>
    <row r="115" spans="5:10" s="97" customFormat="1" ht="15.75">
      <c r="E115" s="136"/>
      <c r="F115" s="136"/>
      <c r="G115" s="136"/>
      <c r="H115" s="136"/>
      <c r="I115" s="136"/>
      <c r="J115" s="136"/>
    </row>
    <row r="116" spans="5:10" s="97" customFormat="1" ht="15.75">
      <c r="E116" s="136"/>
      <c r="F116" s="136"/>
      <c r="G116" s="136"/>
      <c r="H116" s="136"/>
      <c r="I116" s="136"/>
      <c r="J116" s="136"/>
    </row>
    <row r="117" spans="5:10" s="97" customFormat="1" ht="15.75">
      <c r="E117" s="136"/>
      <c r="F117" s="136"/>
      <c r="G117" s="136"/>
      <c r="H117" s="136"/>
      <c r="I117" s="136"/>
      <c r="J117" s="136"/>
    </row>
    <row r="118" spans="5:10" s="97" customFormat="1" ht="15.75">
      <c r="E118" s="136"/>
      <c r="F118" s="136"/>
      <c r="G118" s="136"/>
      <c r="H118" s="136"/>
      <c r="I118" s="136"/>
      <c r="J118" s="136"/>
    </row>
    <row r="119" spans="5:10" s="97" customFormat="1" ht="15.75">
      <c r="E119" s="136"/>
      <c r="F119" s="136"/>
      <c r="G119" s="136"/>
      <c r="H119" s="136"/>
      <c r="I119" s="136"/>
      <c r="J119" s="136"/>
    </row>
    <row r="120" spans="5:10" s="97" customFormat="1" ht="15.75">
      <c r="E120" s="136"/>
      <c r="F120" s="136"/>
      <c r="G120" s="136"/>
      <c r="H120" s="136"/>
      <c r="I120" s="136"/>
      <c r="J120" s="136"/>
    </row>
    <row r="121" spans="5:10" s="97" customFormat="1" ht="15.75">
      <c r="E121" s="136"/>
      <c r="F121" s="136"/>
      <c r="G121" s="136"/>
      <c r="H121" s="136"/>
      <c r="I121" s="136"/>
      <c r="J121" s="136"/>
    </row>
    <row r="122" spans="5:10" s="97" customFormat="1" ht="15.75">
      <c r="E122" s="136"/>
      <c r="F122" s="136"/>
      <c r="G122" s="136"/>
      <c r="H122" s="136"/>
      <c r="I122" s="136"/>
      <c r="J122" s="136"/>
    </row>
    <row r="123" spans="5:10" s="97" customFormat="1" ht="15.75">
      <c r="E123" s="136"/>
      <c r="F123" s="136"/>
      <c r="G123" s="136"/>
      <c r="H123" s="136"/>
      <c r="I123" s="136"/>
      <c r="J123" s="136"/>
    </row>
    <row r="124" spans="5:10" s="97" customFormat="1" ht="15.75">
      <c r="E124" s="136"/>
      <c r="F124" s="136"/>
      <c r="G124" s="136"/>
      <c r="H124" s="136"/>
      <c r="I124" s="136"/>
      <c r="J124" s="136"/>
    </row>
    <row r="125" spans="5:10" s="97" customFormat="1" ht="15.75">
      <c r="E125" s="136"/>
      <c r="F125" s="136"/>
      <c r="G125" s="136"/>
      <c r="H125" s="136"/>
      <c r="I125" s="136"/>
      <c r="J125" s="136"/>
    </row>
    <row r="126" spans="5:10" s="97" customFormat="1" ht="15.75">
      <c r="E126" s="136"/>
      <c r="F126" s="136"/>
      <c r="G126" s="136"/>
      <c r="H126" s="136"/>
      <c r="I126" s="136"/>
      <c r="J126" s="136"/>
    </row>
    <row r="127" spans="5:10" s="97" customFormat="1" ht="15.75">
      <c r="E127" s="136"/>
      <c r="F127" s="136"/>
      <c r="G127" s="136"/>
      <c r="H127" s="136"/>
      <c r="I127" s="136"/>
      <c r="J127" s="136"/>
    </row>
    <row r="128" spans="5:10" s="97" customFormat="1" ht="15.75">
      <c r="E128" s="136"/>
      <c r="F128" s="136"/>
      <c r="G128" s="136"/>
      <c r="H128" s="136"/>
      <c r="I128" s="136"/>
      <c r="J128" s="136"/>
    </row>
    <row r="129" spans="5:10" s="97" customFormat="1" ht="15.75">
      <c r="E129" s="136"/>
      <c r="F129" s="136"/>
      <c r="G129" s="136"/>
      <c r="H129" s="136"/>
      <c r="I129" s="136"/>
      <c r="J129" s="136"/>
    </row>
    <row r="130" spans="5:10" s="97" customFormat="1" ht="15.75">
      <c r="E130" s="136"/>
      <c r="F130" s="136"/>
      <c r="G130" s="136"/>
      <c r="H130" s="136"/>
      <c r="I130" s="136"/>
      <c r="J130" s="136"/>
    </row>
    <row r="131" spans="5:10" s="97" customFormat="1" ht="15.75">
      <c r="E131" s="136"/>
      <c r="F131" s="136"/>
      <c r="G131" s="136"/>
      <c r="H131" s="136"/>
      <c r="I131" s="136"/>
      <c r="J131" s="136"/>
    </row>
    <row r="132" spans="5:10" s="97" customFormat="1" ht="15.75">
      <c r="E132" s="136"/>
      <c r="F132" s="136"/>
      <c r="G132" s="136"/>
      <c r="H132" s="136"/>
      <c r="I132" s="136"/>
      <c r="J132" s="136"/>
    </row>
    <row r="133" spans="5:10" s="97" customFormat="1" ht="15.75">
      <c r="E133" s="136"/>
      <c r="F133" s="136"/>
      <c r="G133" s="136"/>
      <c r="H133" s="136"/>
      <c r="I133" s="136"/>
      <c r="J133" s="136"/>
    </row>
    <row r="134" spans="5:10" s="97" customFormat="1" ht="15.75">
      <c r="E134" s="136"/>
      <c r="F134" s="136"/>
      <c r="G134" s="136"/>
      <c r="H134" s="136"/>
      <c r="I134" s="136"/>
      <c r="J134" s="136"/>
    </row>
    <row r="135" spans="5:10" s="97" customFormat="1" ht="15.75">
      <c r="E135" s="136"/>
      <c r="F135" s="136"/>
      <c r="G135" s="136"/>
      <c r="H135" s="136"/>
      <c r="I135" s="136"/>
      <c r="J135" s="136"/>
    </row>
    <row r="136" spans="5:10" s="97" customFormat="1" ht="15.75">
      <c r="E136" s="136"/>
      <c r="F136" s="136"/>
      <c r="G136" s="136"/>
      <c r="H136" s="136"/>
      <c r="I136" s="136"/>
      <c r="J136" s="136"/>
    </row>
    <row r="137" spans="5:10" s="97" customFormat="1" ht="15.75">
      <c r="E137" s="136"/>
      <c r="F137" s="136"/>
      <c r="G137" s="136"/>
      <c r="H137" s="136"/>
      <c r="I137" s="136"/>
      <c r="J137" s="136"/>
    </row>
    <row r="138" spans="5:10" s="97" customFormat="1" ht="15.75">
      <c r="E138" s="136"/>
      <c r="F138" s="136"/>
      <c r="G138" s="136"/>
      <c r="H138" s="136"/>
      <c r="I138" s="136"/>
      <c r="J138" s="136"/>
    </row>
    <row r="139" spans="5:10" s="97" customFormat="1" ht="15.75">
      <c r="E139" s="136"/>
      <c r="F139" s="136"/>
      <c r="G139" s="136"/>
      <c r="H139" s="136"/>
      <c r="I139" s="136"/>
      <c r="J139" s="136"/>
    </row>
    <row r="140" spans="5:10" s="97" customFormat="1" ht="15.75">
      <c r="E140" s="136"/>
      <c r="F140" s="136"/>
      <c r="G140" s="136"/>
      <c r="H140" s="136"/>
      <c r="I140" s="136"/>
      <c r="J140" s="136"/>
    </row>
    <row r="141" spans="5:10" s="97" customFormat="1" ht="15.75">
      <c r="E141" s="136"/>
      <c r="F141" s="136"/>
      <c r="G141" s="136"/>
      <c r="H141" s="136"/>
      <c r="I141" s="136"/>
      <c r="J141" s="136"/>
    </row>
    <row r="142" spans="5:10" s="97" customFormat="1" ht="15.75">
      <c r="E142" s="136"/>
      <c r="F142" s="136"/>
      <c r="G142" s="136"/>
      <c r="H142" s="136"/>
      <c r="I142" s="136"/>
      <c r="J142" s="136"/>
    </row>
    <row r="143" spans="5:10" s="97" customFormat="1" ht="15.75">
      <c r="E143" s="136"/>
      <c r="F143" s="136"/>
      <c r="G143" s="136"/>
      <c r="H143" s="136"/>
      <c r="I143" s="136"/>
      <c r="J143" s="136"/>
    </row>
    <row r="144" spans="5:10" s="97" customFormat="1" ht="15.75">
      <c r="E144" s="136"/>
      <c r="F144" s="136"/>
      <c r="G144" s="136"/>
      <c r="H144" s="136"/>
      <c r="I144" s="136"/>
      <c r="J144" s="136"/>
    </row>
    <row r="145" spans="5:10" s="97" customFormat="1" ht="15.75">
      <c r="E145" s="136"/>
      <c r="F145" s="136"/>
      <c r="G145" s="136"/>
      <c r="H145" s="136"/>
      <c r="I145" s="136"/>
      <c r="J145" s="136"/>
    </row>
    <row r="146" spans="5:10" s="97" customFormat="1" ht="15.75">
      <c r="E146" s="136"/>
      <c r="F146" s="136"/>
      <c r="G146" s="136"/>
      <c r="H146" s="136"/>
      <c r="I146" s="136"/>
      <c r="J146" s="136"/>
    </row>
    <row r="147" spans="5:10" s="97" customFormat="1" ht="15.75">
      <c r="E147" s="136"/>
      <c r="F147" s="136"/>
      <c r="G147" s="136"/>
      <c r="H147" s="136"/>
      <c r="I147" s="136"/>
      <c r="J147" s="136"/>
    </row>
    <row r="148" spans="5:10" s="97" customFormat="1" ht="15.75">
      <c r="E148" s="136"/>
      <c r="F148" s="136"/>
      <c r="G148" s="136"/>
      <c r="H148" s="136"/>
      <c r="I148" s="136"/>
      <c r="J148" s="136"/>
    </row>
    <row r="149" spans="5:10" s="97" customFormat="1" ht="15.75">
      <c r="E149" s="136"/>
      <c r="F149" s="136"/>
      <c r="G149" s="136"/>
      <c r="H149" s="136"/>
      <c r="I149" s="136"/>
      <c r="J149" s="136"/>
    </row>
    <row r="150" spans="5:10" s="97" customFormat="1" ht="15.75">
      <c r="E150" s="136"/>
      <c r="F150" s="136"/>
      <c r="G150" s="136"/>
      <c r="H150" s="136"/>
      <c r="I150" s="136"/>
      <c r="J150" s="136"/>
    </row>
    <row r="151" spans="5:10" s="97" customFormat="1" ht="15.75">
      <c r="E151" s="136"/>
      <c r="F151" s="136"/>
      <c r="G151" s="136"/>
      <c r="H151" s="136"/>
      <c r="I151" s="136"/>
      <c r="J151" s="136"/>
    </row>
    <row r="152" spans="5:10" s="97" customFormat="1" ht="15.75">
      <c r="E152" s="136"/>
      <c r="F152" s="136"/>
      <c r="G152" s="136"/>
      <c r="H152" s="136"/>
      <c r="I152" s="136"/>
      <c r="J152" s="136"/>
    </row>
    <row r="153" spans="5:10" s="97" customFormat="1" ht="15.75">
      <c r="E153" s="136"/>
      <c r="F153" s="136"/>
      <c r="G153" s="136"/>
      <c r="H153" s="136"/>
      <c r="I153" s="136"/>
      <c r="J153" s="136"/>
    </row>
    <row r="154" spans="5:10" s="97" customFormat="1" ht="15.75">
      <c r="E154" s="136"/>
      <c r="F154" s="136"/>
      <c r="G154" s="136"/>
      <c r="H154" s="136"/>
      <c r="I154" s="136"/>
      <c r="J154" s="136"/>
    </row>
    <row r="155" spans="5:10" s="97" customFormat="1" ht="15.75">
      <c r="E155" s="136"/>
      <c r="F155" s="136"/>
      <c r="G155" s="136"/>
      <c r="H155" s="136"/>
      <c r="I155" s="136"/>
      <c r="J155" s="136"/>
    </row>
    <row r="156" spans="5:10" s="97" customFormat="1" ht="15.75">
      <c r="E156" s="136"/>
      <c r="F156" s="136"/>
      <c r="G156" s="136"/>
      <c r="H156" s="136"/>
      <c r="I156" s="136"/>
      <c r="J156" s="136"/>
    </row>
    <row r="157" spans="5:10" s="97" customFormat="1" ht="15.75">
      <c r="E157" s="136"/>
      <c r="F157" s="136"/>
      <c r="G157" s="136"/>
      <c r="H157" s="136"/>
      <c r="I157" s="136"/>
      <c r="J157" s="136"/>
    </row>
    <row r="158" spans="5:10" s="97" customFormat="1" ht="15.75">
      <c r="E158" s="136"/>
      <c r="F158" s="136"/>
      <c r="G158" s="136"/>
      <c r="H158" s="136"/>
      <c r="I158" s="136"/>
      <c r="J158" s="136"/>
    </row>
    <row r="159" spans="5:10" s="97" customFormat="1" ht="15.75">
      <c r="E159" s="136"/>
      <c r="F159" s="136"/>
      <c r="G159" s="136"/>
      <c r="H159" s="136"/>
      <c r="I159" s="136"/>
      <c r="J159" s="136"/>
    </row>
    <row r="160" spans="5:10" s="97" customFormat="1" ht="15.75">
      <c r="E160" s="136"/>
      <c r="F160" s="136"/>
      <c r="G160" s="136"/>
      <c r="H160" s="136"/>
      <c r="I160" s="136"/>
      <c r="J160" s="136"/>
    </row>
    <row r="161" spans="5:10" s="97" customFormat="1" ht="15.75">
      <c r="E161" s="136"/>
      <c r="F161" s="136"/>
      <c r="G161" s="136"/>
      <c r="H161" s="136"/>
      <c r="I161" s="136"/>
      <c r="J161" s="136"/>
    </row>
    <row r="162" spans="5:10" s="97" customFormat="1" ht="15.75">
      <c r="E162" s="136"/>
      <c r="F162" s="136"/>
      <c r="G162" s="136"/>
      <c r="H162" s="136"/>
      <c r="I162" s="136"/>
      <c r="J162" s="136"/>
    </row>
    <row r="163" spans="5:10" s="97" customFormat="1" ht="15.75">
      <c r="E163" s="136"/>
      <c r="F163" s="136"/>
      <c r="G163" s="136"/>
      <c r="H163" s="136"/>
      <c r="I163" s="136"/>
      <c r="J163" s="136"/>
    </row>
    <row r="164" spans="5:10" s="97" customFormat="1" ht="15.75">
      <c r="E164" s="136"/>
      <c r="F164" s="136"/>
      <c r="G164" s="136"/>
      <c r="H164" s="136"/>
      <c r="I164" s="136"/>
      <c r="J164" s="136"/>
    </row>
    <row r="165" spans="5:10" s="97" customFormat="1" ht="15.75">
      <c r="E165" s="136"/>
      <c r="F165" s="136"/>
      <c r="G165" s="136"/>
      <c r="H165" s="136"/>
      <c r="I165" s="136"/>
      <c r="J165" s="136"/>
    </row>
    <row r="166" spans="5:10" s="97" customFormat="1" ht="15.75">
      <c r="E166" s="136"/>
      <c r="F166" s="136"/>
      <c r="G166" s="136"/>
      <c r="H166" s="136"/>
      <c r="I166" s="136"/>
      <c r="J166" s="136"/>
    </row>
    <row r="167" spans="5:10" s="97" customFormat="1" ht="15.75">
      <c r="E167" s="136"/>
      <c r="F167" s="136"/>
      <c r="G167" s="136"/>
      <c r="H167" s="136"/>
      <c r="I167" s="136"/>
      <c r="J167" s="136"/>
    </row>
    <row r="168" spans="5:10" s="97" customFormat="1" ht="15.75">
      <c r="E168" s="136"/>
      <c r="F168" s="136"/>
      <c r="G168" s="136"/>
      <c r="H168" s="136"/>
      <c r="I168" s="136"/>
      <c r="J168" s="136"/>
    </row>
    <row r="169" spans="5:10" s="97" customFormat="1" ht="15.75">
      <c r="E169" s="136"/>
      <c r="F169" s="136"/>
      <c r="G169" s="136"/>
      <c r="H169" s="136"/>
      <c r="I169" s="136"/>
      <c r="J169" s="136"/>
    </row>
    <row r="170" spans="5:10" s="97" customFormat="1" ht="15.75">
      <c r="E170" s="136"/>
      <c r="F170" s="136"/>
      <c r="G170" s="136"/>
      <c r="H170" s="136"/>
      <c r="I170" s="136"/>
      <c r="J170" s="136"/>
    </row>
    <row r="171" spans="5:10" s="97" customFormat="1" ht="15.75">
      <c r="E171" s="136"/>
      <c r="F171" s="136"/>
      <c r="G171" s="136"/>
      <c r="H171" s="136"/>
      <c r="I171" s="136"/>
      <c r="J171" s="136"/>
    </row>
    <row r="172" spans="5:10" s="97" customFormat="1" ht="15.75">
      <c r="E172" s="136"/>
      <c r="F172" s="136"/>
      <c r="G172" s="136"/>
      <c r="H172" s="136"/>
      <c r="I172" s="136"/>
      <c r="J172" s="136"/>
    </row>
    <row r="173" spans="5:10" s="97" customFormat="1" ht="15.75">
      <c r="E173" s="136"/>
      <c r="F173" s="136"/>
      <c r="G173" s="136"/>
      <c r="H173" s="136"/>
      <c r="I173" s="136"/>
      <c r="J173" s="136"/>
    </row>
    <row r="174" spans="5:10" s="97" customFormat="1" ht="15.75">
      <c r="E174" s="136"/>
      <c r="F174" s="136"/>
      <c r="G174" s="136"/>
      <c r="H174" s="136"/>
      <c r="I174" s="136"/>
      <c r="J174" s="136"/>
    </row>
    <row r="175" spans="5:10" s="97" customFormat="1" ht="15.75">
      <c r="E175" s="136"/>
      <c r="F175" s="136"/>
      <c r="G175" s="136"/>
      <c r="H175" s="136"/>
      <c r="I175" s="136"/>
      <c r="J175" s="136"/>
    </row>
    <row r="176" spans="5:10" s="97" customFormat="1" ht="15.75">
      <c r="E176" s="136"/>
      <c r="F176" s="136"/>
      <c r="G176" s="136"/>
      <c r="H176" s="136"/>
      <c r="I176" s="136"/>
      <c r="J176" s="136"/>
    </row>
    <row r="177" spans="5:10" s="97" customFormat="1" ht="15.75">
      <c r="E177" s="136"/>
      <c r="F177" s="136"/>
      <c r="G177" s="136"/>
      <c r="H177" s="136"/>
      <c r="I177" s="136"/>
      <c r="J177" s="136"/>
    </row>
    <row r="178" spans="5:10" s="97" customFormat="1" ht="15.75">
      <c r="E178" s="136"/>
      <c r="F178" s="136"/>
      <c r="G178" s="136"/>
      <c r="H178" s="136"/>
      <c r="I178" s="136"/>
      <c r="J178" s="136"/>
    </row>
    <row r="179" spans="5:10" s="97" customFormat="1" ht="15.75">
      <c r="E179" s="136"/>
      <c r="F179" s="136"/>
      <c r="G179" s="136"/>
      <c r="H179" s="136"/>
      <c r="I179" s="136"/>
      <c r="J179" s="136"/>
    </row>
    <row r="180" spans="5:10" s="97" customFormat="1" ht="15.75">
      <c r="E180" s="136"/>
      <c r="F180" s="136"/>
      <c r="G180" s="136"/>
      <c r="H180" s="136"/>
      <c r="I180" s="136"/>
      <c r="J180" s="136"/>
    </row>
    <row r="181" spans="5:10" s="97" customFormat="1" ht="15.75">
      <c r="E181" s="136"/>
      <c r="F181" s="136"/>
      <c r="G181" s="136"/>
      <c r="H181" s="136"/>
      <c r="I181" s="136"/>
      <c r="J181" s="136"/>
    </row>
    <row r="182" spans="5:10" s="97" customFormat="1" ht="15.75">
      <c r="E182" s="136"/>
      <c r="F182" s="136"/>
      <c r="G182" s="136"/>
      <c r="H182" s="136"/>
      <c r="I182" s="136"/>
      <c r="J182" s="136"/>
    </row>
    <row r="183" spans="5:10" s="97" customFormat="1" ht="15.75">
      <c r="E183" s="136"/>
      <c r="F183" s="136"/>
      <c r="G183" s="136"/>
      <c r="H183" s="136"/>
      <c r="I183" s="136"/>
      <c r="J183" s="136"/>
    </row>
    <row r="184" spans="5:10" s="97" customFormat="1" ht="15.75">
      <c r="E184" s="136"/>
      <c r="F184" s="136"/>
      <c r="G184" s="136"/>
      <c r="H184" s="136"/>
      <c r="I184" s="136"/>
      <c r="J184" s="136"/>
    </row>
    <row r="185" spans="5:10" s="97" customFormat="1" ht="15.75">
      <c r="E185" s="136"/>
      <c r="F185" s="136"/>
      <c r="G185" s="136"/>
      <c r="H185" s="136"/>
      <c r="I185" s="136"/>
      <c r="J185" s="136"/>
    </row>
    <row r="186" spans="5:10" s="97" customFormat="1" ht="15.75">
      <c r="E186" s="136"/>
      <c r="F186" s="136"/>
      <c r="G186" s="136"/>
      <c r="H186" s="136"/>
      <c r="I186" s="136"/>
      <c r="J186" s="136"/>
    </row>
    <row r="187" spans="5:10" s="97" customFormat="1" ht="15.75">
      <c r="E187" s="136"/>
      <c r="F187" s="136"/>
      <c r="G187" s="136"/>
      <c r="H187" s="136"/>
      <c r="I187" s="136"/>
      <c r="J187" s="136"/>
    </row>
    <row r="188" spans="5:10" s="97" customFormat="1" ht="15.75">
      <c r="E188" s="136"/>
      <c r="F188" s="136"/>
      <c r="G188" s="136"/>
      <c r="H188" s="136"/>
      <c r="I188" s="136"/>
      <c r="J188" s="136"/>
    </row>
    <row r="189" spans="5:10" s="97" customFormat="1" ht="15.75">
      <c r="E189" s="136"/>
      <c r="F189" s="136"/>
      <c r="G189" s="136"/>
      <c r="H189" s="136"/>
      <c r="I189" s="136"/>
      <c r="J189" s="136"/>
    </row>
    <row r="190" spans="5:10" s="97" customFormat="1" ht="15.75">
      <c r="E190" s="136"/>
      <c r="F190" s="136"/>
      <c r="G190" s="136"/>
      <c r="H190" s="136"/>
      <c r="I190" s="136"/>
      <c r="J190" s="136"/>
    </row>
    <row r="191" spans="5:10" s="97" customFormat="1" ht="15.75">
      <c r="E191" s="136"/>
      <c r="F191" s="136"/>
      <c r="G191" s="136"/>
      <c r="H191" s="136"/>
      <c r="I191" s="136"/>
      <c r="J191" s="136"/>
    </row>
    <row r="192" spans="5:10" s="97" customFormat="1" ht="15.75">
      <c r="E192" s="136"/>
      <c r="F192" s="136"/>
      <c r="G192" s="136"/>
      <c r="H192" s="136"/>
      <c r="I192" s="136"/>
      <c r="J192" s="136"/>
    </row>
    <row r="193" spans="5:10" s="97" customFormat="1" ht="15.75">
      <c r="E193" s="136"/>
      <c r="F193" s="136"/>
      <c r="G193" s="136"/>
      <c r="H193" s="136"/>
      <c r="I193" s="136"/>
      <c r="J193" s="136"/>
    </row>
    <row r="194" spans="5:10" s="97" customFormat="1" ht="15.75">
      <c r="E194" s="136"/>
      <c r="F194" s="136"/>
      <c r="G194" s="136"/>
      <c r="H194" s="136"/>
      <c r="I194" s="136"/>
      <c r="J194" s="136"/>
    </row>
    <row r="195" spans="5:10" s="97" customFormat="1" ht="15.75">
      <c r="E195" s="136"/>
      <c r="F195" s="136"/>
      <c r="G195" s="136"/>
      <c r="H195" s="136"/>
      <c r="I195" s="136"/>
      <c r="J195" s="136"/>
    </row>
    <row r="196" spans="5:10" s="97" customFormat="1" ht="15.75">
      <c r="E196" s="136"/>
      <c r="F196" s="136"/>
      <c r="G196" s="136"/>
      <c r="H196" s="136"/>
      <c r="I196" s="136"/>
      <c r="J196" s="136"/>
    </row>
    <row r="197" spans="5:10" s="97" customFormat="1" ht="15.75">
      <c r="E197" s="136"/>
      <c r="F197" s="136"/>
      <c r="G197" s="136"/>
      <c r="H197" s="136"/>
      <c r="I197" s="136"/>
      <c r="J197" s="136"/>
    </row>
    <row r="198" spans="5:10" s="97" customFormat="1" ht="15.75">
      <c r="E198" s="136"/>
      <c r="F198" s="136"/>
      <c r="G198" s="136"/>
      <c r="H198" s="136"/>
      <c r="I198" s="136"/>
      <c r="J198" s="136"/>
    </row>
    <row r="199" spans="5:10" s="97" customFormat="1" ht="15.75">
      <c r="E199" s="136"/>
      <c r="F199" s="136"/>
      <c r="G199" s="136"/>
      <c r="H199" s="136"/>
      <c r="I199" s="136"/>
      <c r="J199" s="136"/>
    </row>
    <row r="200" spans="5:10" s="97" customFormat="1" ht="15.75">
      <c r="E200" s="136"/>
      <c r="F200" s="136"/>
      <c r="G200" s="136"/>
      <c r="H200" s="136"/>
      <c r="I200" s="136"/>
      <c r="J200" s="136"/>
    </row>
    <row r="201" spans="5:10" s="97" customFormat="1" ht="15.75">
      <c r="E201" s="136"/>
      <c r="F201" s="136"/>
      <c r="G201" s="136"/>
      <c r="H201" s="136"/>
      <c r="I201" s="136"/>
      <c r="J201" s="136"/>
    </row>
    <row r="202" spans="5:10" s="97" customFormat="1" ht="15.75">
      <c r="E202" s="136"/>
      <c r="F202" s="136"/>
      <c r="G202" s="136"/>
      <c r="H202" s="136"/>
      <c r="I202" s="136"/>
      <c r="J202" s="136"/>
    </row>
    <row r="203" spans="5:10" s="97" customFormat="1" ht="15.75">
      <c r="E203" s="136"/>
      <c r="F203" s="136"/>
      <c r="G203" s="136"/>
      <c r="H203" s="136"/>
      <c r="I203" s="136"/>
      <c r="J203" s="136"/>
    </row>
    <row r="204" spans="5:10" s="97" customFormat="1" ht="15.75">
      <c r="E204" s="136"/>
      <c r="F204" s="136"/>
      <c r="G204" s="136"/>
      <c r="H204" s="136"/>
      <c r="I204" s="136"/>
      <c r="J204" s="136"/>
    </row>
    <row r="205" spans="5:10" s="97" customFormat="1" ht="15.75">
      <c r="E205" s="136"/>
      <c r="F205" s="136"/>
      <c r="G205" s="136"/>
      <c r="H205" s="136"/>
      <c r="I205" s="136"/>
      <c r="J205" s="136"/>
    </row>
    <row r="206" spans="5:10" s="97" customFormat="1" ht="15.75">
      <c r="E206" s="136"/>
      <c r="F206" s="136"/>
      <c r="G206" s="136"/>
      <c r="H206" s="136"/>
      <c r="I206" s="136"/>
      <c r="J206" s="136"/>
    </row>
    <row r="207" spans="5:10" s="97" customFormat="1" ht="15.75">
      <c r="E207" s="136"/>
      <c r="F207" s="136"/>
      <c r="G207" s="136"/>
      <c r="H207" s="136"/>
      <c r="I207" s="136"/>
      <c r="J207" s="136"/>
    </row>
    <row r="208" spans="5:10" s="97" customFormat="1" ht="15.75">
      <c r="E208" s="136"/>
      <c r="F208" s="136"/>
      <c r="G208" s="136"/>
      <c r="H208" s="136"/>
      <c r="I208" s="136"/>
      <c r="J208" s="136"/>
    </row>
    <row r="209" spans="5:10" s="97" customFormat="1" ht="15.75">
      <c r="E209" s="136"/>
      <c r="F209" s="136"/>
      <c r="G209" s="136"/>
      <c r="H209" s="136"/>
      <c r="I209" s="136"/>
      <c r="J209" s="136"/>
    </row>
    <row r="210" spans="5:10" s="97" customFormat="1" ht="15.75">
      <c r="E210" s="136"/>
      <c r="F210" s="136"/>
      <c r="G210" s="136"/>
      <c r="H210" s="136"/>
      <c r="I210" s="136"/>
      <c r="J210" s="136"/>
    </row>
    <row r="211" spans="5:10" s="97" customFormat="1" ht="15.75">
      <c r="E211" s="136"/>
      <c r="F211" s="136"/>
      <c r="G211" s="136"/>
      <c r="H211" s="136"/>
      <c r="I211" s="136"/>
      <c r="J211" s="136"/>
    </row>
    <row r="212" spans="5:10" s="97" customFormat="1" ht="15.75">
      <c r="E212" s="136"/>
      <c r="F212" s="136"/>
      <c r="G212" s="136"/>
      <c r="H212" s="136"/>
      <c r="I212" s="136"/>
      <c r="J212" s="136"/>
    </row>
    <row r="213" spans="5:10" s="97" customFormat="1" ht="15.75">
      <c r="E213" s="136"/>
      <c r="F213" s="136"/>
      <c r="G213" s="136"/>
      <c r="H213" s="136"/>
      <c r="I213" s="136"/>
      <c r="J213" s="136"/>
    </row>
    <row r="214" spans="5:10" s="97" customFormat="1" ht="15.75">
      <c r="E214" s="136"/>
      <c r="F214" s="136"/>
      <c r="G214" s="136"/>
      <c r="H214" s="136"/>
      <c r="I214" s="136"/>
      <c r="J214" s="136"/>
    </row>
    <row r="215" spans="5:10" s="97" customFormat="1" ht="15.75">
      <c r="E215" s="136"/>
      <c r="F215" s="136"/>
      <c r="G215" s="136"/>
      <c r="H215" s="136"/>
      <c r="I215" s="136"/>
      <c r="J215" s="136"/>
    </row>
    <row r="216" spans="5:10" s="97" customFormat="1" ht="15.75">
      <c r="E216" s="136"/>
      <c r="F216" s="136"/>
      <c r="G216" s="136"/>
      <c r="H216" s="136"/>
      <c r="I216" s="136"/>
      <c r="J216" s="136"/>
    </row>
    <row r="217" spans="5:10" s="97" customFormat="1" ht="15.75">
      <c r="E217" s="136"/>
      <c r="F217" s="136"/>
      <c r="G217" s="136"/>
      <c r="H217" s="136"/>
      <c r="I217" s="136"/>
      <c r="J217" s="136"/>
    </row>
    <row r="218" spans="5:10" s="97" customFormat="1" ht="15.75">
      <c r="E218" s="136"/>
      <c r="F218" s="136"/>
      <c r="G218" s="136"/>
      <c r="H218" s="136"/>
      <c r="I218" s="136"/>
      <c r="J218" s="136"/>
    </row>
    <row r="219" spans="5:10" s="97" customFormat="1" ht="15.75">
      <c r="E219" s="136"/>
      <c r="F219" s="136"/>
      <c r="G219" s="136"/>
      <c r="H219" s="136"/>
      <c r="I219" s="136"/>
      <c r="J219" s="136"/>
    </row>
    <row r="220" spans="5:10" s="97" customFormat="1" ht="15.75">
      <c r="E220" s="136"/>
      <c r="F220" s="136"/>
      <c r="G220" s="136"/>
      <c r="H220" s="136"/>
      <c r="I220" s="136"/>
      <c r="J220" s="136"/>
    </row>
    <row r="221" spans="5:10" s="97" customFormat="1" ht="15.75">
      <c r="E221" s="136"/>
      <c r="F221" s="136"/>
      <c r="G221" s="136"/>
      <c r="H221" s="136"/>
      <c r="I221" s="136"/>
      <c r="J221" s="136"/>
    </row>
    <row r="222" spans="5:10" s="97" customFormat="1" ht="15.75">
      <c r="E222" s="136"/>
      <c r="F222" s="136"/>
      <c r="G222" s="136"/>
      <c r="H222" s="136"/>
      <c r="I222" s="136"/>
      <c r="J222" s="136"/>
    </row>
    <row r="223" spans="5:10" s="97" customFormat="1" ht="15.75">
      <c r="E223" s="136"/>
      <c r="F223" s="136"/>
      <c r="G223" s="136"/>
      <c r="H223" s="136"/>
      <c r="I223" s="136"/>
      <c r="J223" s="136"/>
    </row>
    <row r="224" spans="5:10" s="97" customFormat="1" ht="15.75">
      <c r="E224" s="136"/>
      <c r="F224" s="136"/>
      <c r="G224" s="136"/>
      <c r="H224" s="136"/>
      <c r="I224" s="136"/>
      <c r="J224" s="136"/>
    </row>
    <row r="225" spans="5:10" s="97" customFormat="1" ht="15.75">
      <c r="E225" s="136"/>
      <c r="F225" s="136"/>
      <c r="G225" s="136"/>
      <c r="H225" s="136"/>
      <c r="I225" s="136"/>
      <c r="J225" s="136"/>
    </row>
    <row r="226" spans="5:10" s="97" customFormat="1" ht="15.75">
      <c r="E226" s="136"/>
      <c r="F226" s="136"/>
      <c r="G226" s="136"/>
      <c r="H226" s="136"/>
      <c r="I226" s="136"/>
      <c r="J226" s="136"/>
    </row>
    <row r="227" spans="5:10" s="97" customFormat="1" ht="15.75">
      <c r="E227" s="136"/>
      <c r="F227" s="136"/>
      <c r="G227" s="136"/>
      <c r="H227" s="136"/>
      <c r="I227" s="136"/>
      <c r="J227" s="136"/>
    </row>
    <row r="228" spans="5:10" s="97" customFormat="1" ht="15.75">
      <c r="E228" s="136"/>
      <c r="F228" s="136"/>
      <c r="G228" s="136"/>
      <c r="H228" s="136"/>
      <c r="I228" s="136"/>
      <c r="J228" s="136"/>
    </row>
    <row r="229" spans="5:10" s="97" customFormat="1" ht="15.75">
      <c r="E229" s="136"/>
      <c r="F229" s="136"/>
      <c r="G229" s="136"/>
      <c r="H229" s="136"/>
      <c r="I229" s="136"/>
      <c r="J229" s="136"/>
    </row>
    <row r="230" spans="5:10" s="97" customFormat="1" ht="15.75">
      <c r="E230" s="136"/>
      <c r="F230" s="136"/>
      <c r="G230" s="136"/>
      <c r="H230" s="136"/>
      <c r="I230" s="136"/>
      <c r="J230" s="136"/>
    </row>
    <row r="231" spans="5:10" s="97" customFormat="1" ht="15.75">
      <c r="E231" s="136"/>
      <c r="F231" s="136"/>
      <c r="G231" s="136"/>
      <c r="H231" s="136"/>
      <c r="I231" s="136"/>
      <c r="J231" s="136"/>
    </row>
    <row r="232" spans="5:10" s="97" customFormat="1" ht="15.75">
      <c r="E232" s="136"/>
      <c r="F232" s="136"/>
      <c r="G232" s="136"/>
      <c r="H232" s="136"/>
      <c r="I232" s="136"/>
      <c r="J232" s="136"/>
    </row>
    <row r="233" spans="5:10" s="97" customFormat="1" ht="15.75">
      <c r="E233" s="136"/>
      <c r="F233" s="136"/>
      <c r="G233" s="136"/>
      <c r="H233" s="136"/>
      <c r="I233" s="136"/>
      <c r="J233" s="136"/>
    </row>
    <row r="234" spans="5:10" s="97" customFormat="1" ht="15.75">
      <c r="E234" s="136"/>
      <c r="F234" s="136"/>
      <c r="G234" s="136"/>
      <c r="H234" s="136"/>
      <c r="I234" s="136"/>
      <c r="J234" s="136"/>
    </row>
    <row r="235" spans="5:10" s="97" customFormat="1" ht="15.75">
      <c r="E235" s="136"/>
      <c r="F235" s="136"/>
      <c r="G235" s="136"/>
      <c r="H235" s="136"/>
      <c r="I235" s="136"/>
      <c r="J235" s="136"/>
    </row>
    <row r="236" spans="5:10" s="97" customFormat="1" ht="15.75">
      <c r="E236" s="136"/>
      <c r="F236" s="136"/>
      <c r="G236" s="136"/>
      <c r="H236" s="136"/>
      <c r="I236" s="136"/>
      <c r="J236" s="136"/>
    </row>
    <row r="237" spans="5:10" s="97" customFormat="1" ht="15.75">
      <c r="E237" s="136"/>
      <c r="F237" s="136"/>
      <c r="G237" s="136"/>
      <c r="H237" s="136"/>
      <c r="I237" s="136"/>
      <c r="J237" s="136"/>
    </row>
    <row r="238" spans="5:10" s="97" customFormat="1" ht="15.75">
      <c r="E238" s="136"/>
      <c r="F238" s="136"/>
      <c r="G238" s="136"/>
      <c r="H238" s="136"/>
      <c r="I238" s="136"/>
      <c r="J238" s="136"/>
    </row>
    <row r="239" spans="5:10" s="97" customFormat="1" ht="15.75">
      <c r="E239" s="136"/>
      <c r="F239" s="136"/>
      <c r="G239" s="136"/>
      <c r="H239" s="136"/>
      <c r="I239" s="136"/>
      <c r="J239" s="136"/>
    </row>
    <row r="240" spans="5:10" s="97" customFormat="1" ht="15.75">
      <c r="E240" s="136"/>
      <c r="F240" s="136"/>
      <c r="G240" s="136"/>
      <c r="H240" s="136"/>
      <c r="I240" s="136"/>
      <c r="J240" s="136"/>
    </row>
    <row r="241" spans="5:10" s="97" customFormat="1" ht="15.75">
      <c r="E241" s="136"/>
      <c r="F241" s="136"/>
      <c r="G241" s="136"/>
      <c r="H241" s="136"/>
      <c r="I241" s="136"/>
      <c r="J241" s="136"/>
    </row>
    <row r="242" spans="5:10" s="97" customFormat="1" ht="15.75">
      <c r="E242" s="136"/>
      <c r="F242" s="136"/>
      <c r="G242" s="136"/>
      <c r="H242" s="136"/>
      <c r="I242" s="136"/>
      <c r="J242" s="136"/>
    </row>
    <row r="243" spans="5:10" s="97" customFormat="1" ht="15.75">
      <c r="E243" s="136"/>
      <c r="F243" s="136"/>
      <c r="G243" s="136"/>
      <c r="H243" s="136"/>
      <c r="I243" s="136"/>
      <c r="J243" s="136"/>
    </row>
    <row r="244" spans="5:10" s="97" customFormat="1" ht="15.75">
      <c r="E244" s="136"/>
      <c r="F244" s="136"/>
      <c r="G244" s="136"/>
      <c r="H244" s="136"/>
      <c r="I244" s="136"/>
      <c r="J244" s="136"/>
    </row>
    <row r="245" spans="5:10" s="97" customFormat="1" ht="15.75">
      <c r="E245" s="136"/>
      <c r="F245" s="136"/>
      <c r="G245" s="136"/>
      <c r="H245" s="136"/>
      <c r="I245" s="136"/>
      <c r="J245" s="136"/>
    </row>
    <row r="246" spans="5:10" s="97" customFormat="1" ht="15.75">
      <c r="E246" s="136"/>
      <c r="F246" s="136"/>
      <c r="G246" s="136"/>
      <c r="H246" s="136"/>
      <c r="I246" s="136"/>
      <c r="J246" s="136"/>
    </row>
    <row r="247" spans="5:10" s="97" customFormat="1" ht="15.75">
      <c r="E247" s="136"/>
      <c r="F247" s="136"/>
      <c r="G247" s="136"/>
      <c r="H247" s="136"/>
      <c r="I247" s="136"/>
      <c r="J247" s="136"/>
    </row>
    <row r="248" spans="5:10" s="97" customFormat="1" ht="15.75">
      <c r="E248" s="136"/>
      <c r="F248" s="136"/>
      <c r="G248" s="136"/>
      <c r="H248" s="136"/>
      <c r="I248" s="136"/>
      <c r="J248" s="136"/>
    </row>
    <row r="249" spans="5:10" s="97" customFormat="1" ht="15.75">
      <c r="E249" s="136"/>
      <c r="F249" s="136"/>
      <c r="G249" s="136"/>
      <c r="H249" s="136"/>
      <c r="I249" s="136"/>
      <c r="J249" s="136"/>
    </row>
    <row r="250" spans="5:10" s="97" customFormat="1" ht="15.75">
      <c r="E250" s="136"/>
      <c r="F250" s="136"/>
      <c r="G250" s="136"/>
      <c r="H250" s="136"/>
      <c r="I250" s="136"/>
      <c r="J250" s="136"/>
    </row>
    <row r="251" spans="5:10" s="97" customFormat="1" ht="15.75">
      <c r="E251" s="136"/>
      <c r="F251" s="136"/>
      <c r="G251" s="136"/>
      <c r="H251" s="136"/>
      <c r="I251" s="136"/>
      <c r="J251" s="136"/>
    </row>
    <row r="252" spans="5:10" s="97" customFormat="1" ht="15.75">
      <c r="E252" s="136"/>
      <c r="F252" s="136"/>
      <c r="G252" s="136"/>
      <c r="H252" s="136"/>
      <c r="I252" s="136"/>
      <c r="J252" s="136"/>
    </row>
    <row r="253" spans="5:10" s="97" customFormat="1" ht="15.75">
      <c r="E253" s="136"/>
      <c r="F253" s="136"/>
      <c r="G253" s="136"/>
      <c r="H253" s="136"/>
      <c r="I253" s="136"/>
      <c r="J253" s="136"/>
    </row>
    <row r="254" spans="5:10" s="97" customFormat="1" ht="15.75">
      <c r="E254" s="136"/>
      <c r="F254" s="136"/>
      <c r="G254" s="136"/>
      <c r="H254" s="136"/>
      <c r="I254" s="136"/>
      <c r="J254" s="136"/>
    </row>
    <row r="255" spans="5:10" s="97" customFormat="1" ht="15.75">
      <c r="E255" s="136"/>
      <c r="F255" s="136"/>
      <c r="G255" s="136"/>
      <c r="H255" s="136"/>
      <c r="I255" s="136"/>
      <c r="J255" s="136"/>
    </row>
    <row r="256" spans="5:10" s="97" customFormat="1" ht="15.75">
      <c r="E256" s="136"/>
      <c r="F256" s="136"/>
      <c r="G256" s="136"/>
      <c r="H256" s="136"/>
      <c r="I256" s="136"/>
      <c r="J256" s="136"/>
    </row>
    <row r="257" spans="5:10" s="97" customFormat="1" ht="15.75">
      <c r="E257" s="136"/>
      <c r="F257" s="136"/>
      <c r="G257" s="136"/>
      <c r="H257" s="136"/>
      <c r="I257" s="136"/>
      <c r="J257" s="136"/>
    </row>
    <row r="258" spans="5:10" s="97" customFormat="1" ht="15.75">
      <c r="E258" s="136"/>
      <c r="F258" s="136"/>
      <c r="G258" s="136"/>
      <c r="H258" s="136"/>
      <c r="I258" s="136"/>
      <c r="J258" s="136"/>
    </row>
    <row r="259" spans="5:10" s="97" customFormat="1" ht="15.75">
      <c r="E259" s="136"/>
      <c r="F259" s="136"/>
      <c r="G259" s="136"/>
      <c r="H259" s="136"/>
      <c r="I259" s="136"/>
      <c r="J259" s="136"/>
    </row>
    <row r="260" spans="5:10" s="97" customFormat="1" ht="15.75">
      <c r="E260" s="136"/>
      <c r="F260" s="136"/>
      <c r="G260" s="136"/>
      <c r="H260" s="136"/>
      <c r="I260" s="136"/>
      <c r="J260" s="136"/>
    </row>
    <row r="261" spans="5:10" s="97" customFormat="1" ht="15.75">
      <c r="E261" s="136"/>
      <c r="F261" s="136"/>
      <c r="G261" s="136"/>
      <c r="H261" s="136"/>
      <c r="I261" s="136"/>
      <c r="J261" s="136"/>
    </row>
    <row r="262" spans="5:10" s="97" customFormat="1" ht="15.75">
      <c r="E262" s="136"/>
      <c r="F262" s="136"/>
      <c r="G262" s="136"/>
      <c r="H262" s="136"/>
      <c r="I262" s="136"/>
      <c r="J262" s="136"/>
    </row>
    <row r="263" spans="5:10" s="97" customFormat="1" ht="15.75">
      <c r="E263" s="136"/>
      <c r="F263" s="136"/>
      <c r="G263" s="136"/>
      <c r="H263" s="136"/>
      <c r="I263" s="136"/>
      <c r="J263" s="136"/>
    </row>
    <row r="264" spans="5:10" s="97" customFormat="1" ht="15.75">
      <c r="E264" s="136"/>
      <c r="F264" s="136"/>
      <c r="G264" s="136"/>
      <c r="H264" s="136"/>
      <c r="I264" s="136"/>
      <c r="J264" s="136"/>
    </row>
    <row r="265" spans="5:10" s="97" customFormat="1" ht="15.75">
      <c r="E265" s="136"/>
      <c r="F265" s="136"/>
      <c r="G265" s="136"/>
      <c r="H265" s="136"/>
      <c r="I265" s="136"/>
      <c r="J265" s="136"/>
    </row>
    <row r="266" spans="5:10" s="97" customFormat="1" ht="15.75">
      <c r="E266" s="136"/>
      <c r="F266" s="136"/>
      <c r="G266" s="136"/>
      <c r="H266" s="136"/>
      <c r="I266" s="136"/>
      <c r="J266" s="136"/>
    </row>
    <row r="267" spans="5:10" s="97" customFormat="1" ht="15.75">
      <c r="E267" s="136"/>
      <c r="F267" s="136"/>
      <c r="G267" s="136"/>
      <c r="H267" s="136"/>
      <c r="I267" s="136"/>
      <c r="J267" s="136"/>
    </row>
    <row r="268" spans="5:10" s="97" customFormat="1" ht="15.75">
      <c r="E268" s="136"/>
      <c r="F268" s="136"/>
      <c r="G268" s="136"/>
      <c r="H268" s="136"/>
      <c r="I268" s="136"/>
      <c r="J268" s="136"/>
    </row>
    <row r="269" spans="5:10" s="97" customFormat="1" ht="15.75">
      <c r="E269" s="136"/>
      <c r="F269" s="136"/>
      <c r="G269" s="136"/>
      <c r="H269" s="136"/>
      <c r="I269" s="136"/>
      <c r="J269" s="136"/>
    </row>
    <row r="270" spans="5:10" s="97" customFormat="1" ht="15.75">
      <c r="E270" s="136"/>
      <c r="F270" s="136"/>
      <c r="G270" s="136"/>
      <c r="H270" s="136"/>
      <c r="I270" s="136"/>
      <c r="J270" s="136"/>
    </row>
    <row r="271" spans="5:10" s="97" customFormat="1" ht="15.75">
      <c r="E271" s="136"/>
      <c r="F271" s="136"/>
      <c r="G271" s="136"/>
      <c r="H271" s="136"/>
      <c r="I271" s="136"/>
      <c r="J271" s="136"/>
    </row>
    <row r="272" spans="5:10" s="97" customFormat="1" ht="15.75">
      <c r="E272" s="136"/>
      <c r="F272" s="136"/>
      <c r="G272" s="136"/>
      <c r="H272" s="136"/>
      <c r="I272" s="136"/>
      <c r="J272" s="136"/>
    </row>
    <row r="273" spans="5:10" s="97" customFormat="1" ht="15.75">
      <c r="E273" s="136"/>
      <c r="F273" s="136"/>
      <c r="G273" s="136"/>
      <c r="H273" s="136"/>
      <c r="I273" s="136"/>
      <c r="J273" s="136"/>
    </row>
    <row r="274" spans="5:10" s="97" customFormat="1" ht="15.75">
      <c r="E274" s="136"/>
      <c r="F274" s="136"/>
      <c r="G274" s="136"/>
      <c r="H274" s="136"/>
      <c r="I274" s="136"/>
      <c r="J274" s="136"/>
    </row>
    <row r="275" spans="5:10" s="97" customFormat="1" ht="15.75">
      <c r="E275" s="136"/>
      <c r="F275" s="136"/>
      <c r="G275" s="136"/>
      <c r="H275" s="136"/>
      <c r="I275" s="136"/>
      <c r="J275" s="136"/>
    </row>
    <row r="276" spans="5:10" s="97" customFormat="1" ht="15.75">
      <c r="E276" s="136"/>
      <c r="F276" s="136"/>
      <c r="G276" s="136"/>
      <c r="H276" s="136"/>
      <c r="I276" s="136"/>
      <c r="J276" s="136"/>
    </row>
    <row r="277" spans="5:10" s="97" customFormat="1" ht="15.75">
      <c r="E277" s="136"/>
      <c r="F277" s="136"/>
      <c r="G277" s="136"/>
      <c r="H277" s="136"/>
      <c r="I277" s="136"/>
      <c r="J277" s="136"/>
    </row>
    <row r="278" spans="5:10" s="97" customFormat="1" ht="15.75">
      <c r="E278" s="136"/>
      <c r="F278" s="136"/>
      <c r="G278" s="136"/>
      <c r="H278" s="136"/>
      <c r="I278" s="136"/>
      <c r="J278" s="136"/>
    </row>
    <row r="279" spans="5:10" s="97" customFormat="1" ht="15.75">
      <c r="E279" s="136"/>
      <c r="F279" s="136"/>
      <c r="G279" s="136"/>
      <c r="H279" s="136"/>
      <c r="I279" s="136"/>
      <c r="J279" s="136"/>
    </row>
    <row r="280" spans="5:10" s="97" customFormat="1" ht="15.75">
      <c r="E280" s="136"/>
      <c r="F280" s="136"/>
      <c r="G280" s="136"/>
      <c r="H280" s="136"/>
      <c r="I280" s="136"/>
      <c r="J280" s="136"/>
    </row>
    <row r="281" spans="5:10" s="97" customFormat="1" ht="15.75">
      <c r="E281" s="136"/>
      <c r="F281" s="136"/>
      <c r="G281" s="136"/>
      <c r="H281" s="136"/>
      <c r="I281" s="136"/>
      <c r="J281" s="136"/>
    </row>
    <row r="282" spans="5:10" s="97" customFormat="1" ht="15.75">
      <c r="E282" s="136"/>
      <c r="F282" s="136"/>
      <c r="G282" s="136"/>
      <c r="H282" s="136"/>
      <c r="I282" s="136"/>
      <c r="J282" s="136"/>
    </row>
    <row r="283" spans="5:10" s="97" customFormat="1" ht="15.75">
      <c r="E283" s="136"/>
      <c r="F283" s="136"/>
      <c r="G283" s="136"/>
      <c r="H283" s="136"/>
      <c r="I283" s="136"/>
      <c r="J283" s="136"/>
    </row>
    <row r="284" spans="5:10" ht="12.75">
      <c r="E284" s="137"/>
      <c r="F284" s="137"/>
      <c r="G284" s="137"/>
      <c r="H284" s="137"/>
      <c r="I284" s="137"/>
      <c r="J284" s="137"/>
    </row>
    <row r="285" spans="5:10" ht="12.75">
      <c r="E285" s="137"/>
      <c r="F285" s="137"/>
      <c r="G285" s="137"/>
      <c r="H285" s="137"/>
      <c r="I285" s="137"/>
      <c r="J285" s="137"/>
    </row>
    <row r="286" spans="5:10" ht="12.75">
      <c r="E286" s="137"/>
      <c r="F286" s="137"/>
      <c r="G286" s="137"/>
      <c r="H286" s="137"/>
      <c r="I286" s="137"/>
      <c r="J286" s="137"/>
    </row>
    <row r="287" spans="5:10" ht="12.75">
      <c r="E287" s="137"/>
      <c r="F287" s="137"/>
      <c r="G287" s="137"/>
      <c r="H287" s="137"/>
      <c r="I287" s="137"/>
      <c r="J287" s="137"/>
    </row>
    <row r="288" spans="5:10" ht="12.75">
      <c r="E288" s="137"/>
      <c r="F288" s="137"/>
      <c r="G288" s="137"/>
      <c r="H288" s="137"/>
      <c r="I288" s="137"/>
      <c r="J288" s="137"/>
    </row>
    <row r="289" spans="5:10" ht="12.75">
      <c r="E289" s="137"/>
      <c r="F289" s="137"/>
      <c r="G289" s="137"/>
      <c r="H289" s="137"/>
      <c r="I289" s="137"/>
      <c r="J289" s="137"/>
    </row>
    <row r="290" spans="5:10" ht="12.75">
      <c r="E290" s="137"/>
      <c r="F290" s="137"/>
      <c r="G290" s="137"/>
      <c r="H290" s="137"/>
      <c r="I290" s="137"/>
      <c r="J290" s="137"/>
    </row>
    <row r="291" spans="5:10" ht="12.75">
      <c r="E291" s="137"/>
      <c r="F291" s="137"/>
      <c r="G291" s="137"/>
      <c r="H291" s="137"/>
      <c r="I291" s="137"/>
      <c r="J291" s="137"/>
    </row>
    <row r="292" spans="5:10" ht="12.75">
      <c r="E292" s="137"/>
      <c r="F292" s="137"/>
      <c r="G292" s="137"/>
      <c r="H292" s="137"/>
      <c r="I292" s="137"/>
      <c r="J292" s="137"/>
    </row>
    <row r="293" spans="5:10" ht="12.75">
      <c r="E293" s="137"/>
      <c r="F293" s="137"/>
      <c r="G293" s="137"/>
      <c r="H293" s="137"/>
      <c r="I293" s="137"/>
      <c r="J293" s="137"/>
    </row>
    <row r="294" spans="5:10" ht="12.75">
      <c r="E294" s="137"/>
      <c r="F294" s="137"/>
      <c r="G294" s="137"/>
      <c r="H294" s="137"/>
      <c r="I294" s="137"/>
      <c r="J294" s="137"/>
    </row>
    <row r="295" spans="5:10" ht="12.75">
      <c r="E295" s="137"/>
      <c r="F295" s="137"/>
      <c r="G295" s="137"/>
      <c r="H295" s="137"/>
      <c r="I295" s="137"/>
      <c r="J295" s="137"/>
    </row>
    <row r="296" spans="5:10" ht="12.75">
      <c r="E296" s="137"/>
      <c r="F296" s="137"/>
      <c r="G296" s="137"/>
      <c r="H296" s="137"/>
      <c r="I296" s="137"/>
      <c r="J296" s="137"/>
    </row>
    <row r="297" spans="5:10" ht="12.75">
      <c r="E297" s="137"/>
      <c r="F297" s="137"/>
      <c r="G297" s="137"/>
      <c r="H297" s="137"/>
      <c r="I297" s="137"/>
      <c r="J297" s="137"/>
    </row>
    <row r="298" spans="5:10" ht="12.75">
      <c r="E298" s="137"/>
      <c r="F298" s="137"/>
      <c r="G298" s="137"/>
      <c r="H298" s="137"/>
      <c r="I298" s="137"/>
      <c r="J298" s="137"/>
    </row>
    <row r="299" spans="5:10" ht="12.75">
      <c r="E299" s="137"/>
      <c r="F299" s="137"/>
      <c r="G299" s="137"/>
      <c r="H299" s="137"/>
      <c r="I299" s="137"/>
      <c r="J299" s="137"/>
    </row>
    <row r="300" spans="5:10" ht="12.75">
      <c r="E300" s="137"/>
      <c r="F300" s="137"/>
      <c r="G300" s="137"/>
      <c r="H300" s="137"/>
      <c r="I300" s="137"/>
      <c r="J300" s="137"/>
    </row>
    <row r="301" spans="5:10" ht="12.75">
      <c r="E301" s="137"/>
      <c r="F301" s="137"/>
      <c r="G301" s="137"/>
      <c r="H301" s="137"/>
      <c r="I301" s="137"/>
      <c r="J301" s="137"/>
    </row>
    <row r="302" spans="5:10" ht="12.75">
      <c r="E302" s="137"/>
      <c r="F302" s="137"/>
      <c r="G302" s="137"/>
      <c r="H302" s="137"/>
      <c r="I302" s="137"/>
      <c r="J302" s="137"/>
    </row>
    <row r="303" spans="5:10" ht="12.75">
      <c r="E303" s="137"/>
      <c r="F303" s="137"/>
      <c r="G303" s="137"/>
      <c r="H303" s="137"/>
      <c r="I303" s="137"/>
      <c r="J303" s="137"/>
    </row>
    <row r="304" spans="5:10" ht="12.75">
      <c r="E304" s="137"/>
      <c r="F304" s="137"/>
      <c r="G304" s="137"/>
      <c r="H304" s="137"/>
      <c r="I304" s="137"/>
      <c r="J304" s="137"/>
    </row>
    <row r="305" spans="5:10" ht="12.75">
      <c r="E305" s="137"/>
      <c r="F305" s="137"/>
      <c r="G305" s="137"/>
      <c r="H305" s="137"/>
      <c r="I305" s="137"/>
      <c r="J305" s="137"/>
    </row>
    <row r="306" spans="5:10" ht="12.75">
      <c r="E306" s="137"/>
      <c r="F306" s="137"/>
      <c r="G306" s="137"/>
      <c r="H306" s="137"/>
      <c r="I306" s="137"/>
      <c r="J306" s="137"/>
    </row>
    <row r="307" spans="5:10" ht="12.75">
      <c r="E307" s="137"/>
      <c r="F307" s="137"/>
      <c r="G307" s="137"/>
      <c r="H307" s="137"/>
      <c r="I307" s="137"/>
      <c r="J307" s="137"/>
    </row>
    <row r="308" spans="5:10" ht="12.75">
      <c r="E308" s="137"/>
      <c r="F308" s="137"/>
      <c r="G308" s="137"/>
      <c r="H308" s="137"/>
      <c r="I308" s="137"/>
      <c r="J308" s="137"/>
    </row>
    <row r="309" spans="5:10" ht="12.75">
      <c r="E309" s="137"/>
      <c r="F309" s="137"/>
      <c r="G309" s="137"/>
      <c r="H309" s="137"/>
      <c r="I309" s="137"/>
      <c r="J309" s="137"/>
    </row>
    <row r="310" spans="5:10" ht="12.75">
      <c r="E310" s="137"/>
      <c r="F310" s="137"/>
      <c r="G310" s="137"/>
      <c r="H310" s="137"/>
      <c r="I310" s="137"/>
      <c r="J310" s="137"/>
    </row>
    <row r="311" spans="5:10" ht="12.75">
      <c r="E311" s="137"/>
      <c r="F311" s="137"/>
      <c r="G311" s="137"/>
      <c r="H311" s="137"/>
      <c r="I311" s="137"/>
      <c r="J311" s="137"/>
    </row>
    <row r="312" spans="5:10" ht="12.75">
      <c r="E312" s="137"/>
      <c r="F312" s="137"/>
      <c r="G312" s="137"/>
      <c r="H312" s="137"/>
      <c r="I312" s="137"/>
      <c r="J312" s="137"/>
    </row>
    <row r="313" spans="5:10" ht="12.75">
      <c r="E313" s="137"/>
      <c r="F313" s="137"/>
      <c r="G313" s="137"/>
      <c r="H313" s="137"/>
      <c r="I313" s="137"/>
      <c r="J313" s="137"/>
    </row>
    <row r="314" spans="5:10" ht="12.75">
      <c r="E314" s="137"/>
      <c r="F314" s="137"/>
      <c r="G314" s="137"/>
      <c r="H314" s="137"/>
      <c r="I314" s="137"/>
      <c r="J314" s="137"/>
    </row>
    <row r="315" spans="5:10" ht="12.75">
      <c r="E315" s="137"/>
      <c r="F315" s="137"/>
      <c r="G315" s="137"/>
      <c r="H315" s="137"/>
      <c r="I315" s="137"/>
      <c r="J315" s="137"/>
    </row>
    <row r="316" spans="5:10" ht="12.75">
      <c r="E316" s="137"/>
      <c r="F316" s="137"/>
      <c r="G316" s="137"/>
      <c r="H316" s="137"/>
      <c r="I316" s="137"/>
      <c r="J316" s="137"/>
    </row>
    <row r="317" spans="5:10" ht="12.75">
      <c r="E317" s="137"/>
      <c r="F317" s="137"/>
      <c r="G317" s="137"/>
      <c r="H317" s="137"/>
      <c r="I317" s="137"/>
      <c r="J317" s="137"/>
    </row>
    <row r="318" spans="5:10" ht="12.75">
      <c r="E318" s="137"/>
      <c r="F318" s="137"/>
      <c r="G318" s="137"/>
      <c r="H318" s="137"/>
      <c r="I318" s="137"/>
      <c r="J318" s="137"/>
    </row>
    <row r="319" spans="5:10" ht="12.75">
      <c r="E319" s="137"/>
      <c r="F319" s="137"/>
      <c r="G319" s="137"/>
      <c r="H319" s="137"/>
      <c r="I319" s="137"/>
      <c r="J319" s="137"/>
    </row>
    <row r="320" spans="5:10" ht="12.75">
      <c r="E320" s="137"/>
      <c r="F320" s="137"/>
      <c r="G320" s="137"/>
      <c r="H320" s="137"/>
      <c r="I320" s="137"/>
      <c r="J320" s="137"/>
    </row>
    <row r="321" spans="5:10" ht="12.75">
      <c r="E321" s="137"/>
      <c r="F321" s="137"/>
      <c r="G321" s="137"/>
      <c r="H321" s="137"/>
      <c r="I321" s="137"/>
      <c r="J321" s="137"/>
    </row>
    <row r="322" spans="5:10" ht="12.75">
      <c r="E322" s="137"/>
      <c r="F322" s="137"/>
      <c r="G322" s="137"/>
      <c r="H322" s="137"/>
      <c r="I322" s="137"/>
      <c r="J322" s="137"/>
    </row>
    <row r="323" spans="5:10" ht="12.75">
      <c r="E323" s="137"/>
      <c r="F323" s="137"/>
      <c r="G323" s="137"/>
      <c r="H323" s="137"/>
      <c r="I323" s="137"/>
      <c r="J323" s="137"/>
    </row>
    <row r="324" spans="5:10" ht="12.75">
      <c r="E324" s="137"/>
      <c r="F324" s="137"/>
      <c r="G324" s="137"/>
      <c r="H324" s="137"/>
      <c r="I324" s="137"/>
      <c r="J324" s="137"/>
    </row>
    <row r="325" spans="5:10" ht="12.75">
      <c r="E325" s="137"/>
      <c r="F325" s="137"/>
      <c r="G325" s="137"/>
      <c r="H325" s="137"/>
      <c r="I325" s="137"/>
      <c r="J325" s="137"/>
    </row>
    <row r="326" spans="5:10" ht="12.75">
      <c r="E326" s="137"/>
      <c r="F326" s="137"/>
      <c r="G326" s="137"/>
      <c r="H326" s="137"/>
      <c r="I326" s="137"/>
      <c r="J326" s="137"/>
    </row>
    <row r="327" spans="5:10" ht="12.75">
      <c r="E327" s="137"/>
      <c r="F327" s="137"/>
      <c r="G327" s="137"/>
      <c r="H327" s="137"/>
      <c r="I327" s="137"/>
      <c r="J327" s="137"/>
    </row>
    <row r="328" spans="5:10" ht="12.75">
      <c r="E328" s="137"/>
      <c r="F328" s="137"/>
      <c r="G328" s="137"/>
      <c r="H328" s="137"/>
      <c r="I328" s="137"/>
      <c r="J328" s="137"/>
    </row>
    <row r="329" spans="5:10" ht="12.75">
      <c r="E329" s="137"/>
      <c r="F329" s="137"/>
      <c r="G329" s="137"/>
      <c r="H329" s="137"/>
      <c r="I329" s="137"/>
      <c r="J329" s="137"/>
    </row>
    <row r="330" spans="5:10" ht="12.75">
      <c r="E330" s="137"/>
      <c r="F330" s="137"/>
      <c r="G330" s="137"/>
      <c r="H330" s="137"/>
      <c r="I330" s="137"/>
      <c r="J330" s="137"/>
    </row>
    <row r="331" spans="5:10" ht="12.75">
      <c r="E331" s="137"/>
      <c r="F331" s="137"/>
      <c r="G331" s="137"/>
      <c r="H331" s="137"/>
      <c r="I331" s="137"/>
      <c r="J331" s="137"/>
    </row>
    <row r="332" spans="5:10" ht="12.75">
      <c r="E332" s="137"/>
      <c r="F332" s="137"/>
      <c r="G332" s="137"/>
      <c r="H332" s="137"/>
      <c r="I332" s="137"/>
      <c r="J332" s="137"/>
    </row>
    <row r="333" spans="5:10" ht="12.75">
      <c r="E333" s="137"/>
      <c r="F333" s="137"/>
      <c r="G333" s="137"/>
      <c r="H333" s="137"/>
      <c r="I333" s="137"/>
      <c r="J333" s="137"/>
    </row>
    <row r="334" spans="5:10" ht="12.75">
      <c r="E334" s="137"/>
      <c r="F334" s="137"/>
      <c r="G334" s="137"/>
      <c r="H334" s="137"/>
      <c r="I334" s="137"/>
      <c r="J334" s="137"/>
    </row>
    <row r="335" spans="5:10" ht="12.75">
      <c r="E335" s="137"/>
      <c r="F335" s="137"/>
      <c r="G335" s="137"/>
      <c r="H335" s="137"/>
      <c r="I335" s="137"/>
      <c r="J335" s="137"/>
    </row>
    <row r="336" spans="5:10" ht="12.75">
      <c r="E336" s="137"/>
      <c r="F336" s="137"/>
      <c r="G336" s="137"/>
      <c r="H336" s="137"/>
      <c r="I336" s="137"/>
      <c r="J336" s="137"/>
    </row>
  </sheetData>
  <sheetProtection/>
  <mergeCells count="1">
    <mergeCell ref="A1:K1"/>
  </mergeCells>
  <printOptions/>
  <pageMargins left="0.5" right="0.24" top="0.4" bottom="0.3" header="0.5" footer="0.27"/>
  <pageSetup firstPageNumber="2" useFirstPageNumber="1"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96"/>
  <sheetViews>
    <sheetView showGridLines="0" view="pageBreakPreview" zoomScaleNormal="75" zoomScaleSheetLayoutView="100" zoomScalePageLayoutView="0" workbookViewId="0" topLeftCell="A1">
      <selection activeCell="E85" sqref="E85"/>
    </sheetView>
  </sheetViews>
  <sheetFormatPr defaultColWidth="9.140625" defaultRowHeight="12.75" customHeight="1"/>
  <cols>
    <col min="1" max="1" width="3.421875" style="108" customWidth="1"/>
    <col min="2" max="2" width="42.00390625" style="108" customWidth="1"/>
    <col min="3" max="3" width="7.57421875" style="108" customWidth="1"/>
    <col min="4" max="4" width="3.421875" style="108" customWidth="1"/>
    <col min="5" max="5" width="17.57421875" style="108" customWidth="1"/>
    <col min="6" max="6" width="3.421875" style="108" customWidth="1"/>
    <col min="7" max="7" width="19.8515625" style="108" customWidth="1"/>
    <col min="8" max="16384" width="9.140625" style="108" customWidth="1"/>
  </cols>
  <sheetData>
    <row r="1" spans="1:9" ht="25.5">
      <c r="A1" s="187"/>
      <c r="B1" s="421" t="s">
        <v>222</v>
      </c>
      <c r="C1" s="421"/>
      <c r="D1" s="421"/>
      <c r="E1" s="421"/>
      <c r="F1" s="421"/>
      <c r="G1" s="421"/>
      <c r="H1" s="138"/>
      <c r="I1" s="138"/>
    </row>
    <row r="2" spans="1:9" ht="16.5" customHeight="1">
      <c r="A2" s="187"/>
      <c r="B2" s="186"/>
      <c r="C2" s="186"/>
      <c r="D2" s="186"/>
      <c r="E2" s="186"/>
      <c r="F2" s="186"/>
      <c r="G2" s="186"/>
      <c r="H2" s="138"/>
      <c r="I2" s="138"/>
    </row>
    <row r="3" spans="1:9" ht="15" customHeight="1">
      <c r="A3" s="187"/>
      <c r="B3" s="203"/>
      <c r="C3" s="203"/>
      <c r="D3" s="203"/>
      <c r="E3" s="203"/>
      <c r="F3" s="203"/>
      <c r="G3" s="203"/>
      <c r="H3" s="109"/>
      <c r="I3" s="109"/>
    </row>
    <row r="4" spans="1:9" ht="15" customHeight="1">
      <c r="A4" s="187"/>
      <c r="B4" s="248" t="s">
        <v>250</v>
      </c>
      <c r="C4" s="203"/>
      <c r="D4" s="203"/>
      <c r="E4" s="203"/>
      <c r="F4" s="203"/>
      <c r="G4" s="203"/>
      <c r="H4" s="109"/>
      <c r="I4" s="109"/>
    </row>
    <row r="5" spans="1:9" ht="15" customHeight="1">
      <c r="A5" s="187"/>
      <c r="B5" s="203"/>
      <c r="C5" s="203"/>
      <c r="D5" s="203"/>
      <c r="E5" s="203"/>
      <c r="F5" s="203"/>
      <c r="G5" s="203"/>
      <c r="H5" s="109"/>
      <c r="I5" s="109"/>
    </row>
    <row r="6" spans="1:9" ht="15" customHeight="1">
      <c r="A6" s="204"/>
      <c r="B6" s="205" t="s">
        <v>253</v>
      </c>
      <c r="C6" s="203"/>
      <c r="D6" s="203"/>
      <c r="E6" s="203"/>
      <c r="F6" s="203"/>
      <c r="G6" s="203"/>
      <c r="H6" s="109"/>
      <c r="I6" s="109"/>
    </row>
    <row r="7" spans="1:9" ht="15" customHeight="1">
      <c r="A7" s="204"/>
      <c r="B7" s="205"/>
      <c r="C7" s="203"/>
      <c r="D7" s="203"/>
      <c r="E7" s="203"/>
      <c r="F7" s="203"/>
      <c r="G7" s="203"/>
      <c r="H7" s="109"/>
      <c r="I7" s="109"/>
    </row>
    <row r="8" spans="1:9" ht="15" customHeight="1">
      <c r="A8" s="140"/>
      <c r="B8" s="142"/>
      <c r="C8" s="139"/>
      <c r="D8" s="139"/>
      <c r="E8" s="139"/>
      <c r="F8" s="139"/>
      <c r="G8" s="139"/>
      <c r="H8" s="109"/>
      <c r="I8" s="109"/>
    </row>
    <row r="9" spans="1:7" ht="15">
      <c r="A9" s="113"/>
      <c r="B9" s="142"/>
      <c r="C9" s="142"/>
      <c r="D9" s="142"/>
      <c r="E9" s="190" t="s">
        <v>50</v>
      </c>
      <c r="F9" s="111"/>
      <c r="G9" s="190" t="s">
        <v>51</v>
      </c>
    </row>
    <row r="10" spans="1:7" ht="15.75">
      <c r="A10" s="97"/>
      <c r="B10" s="97"/>
      <c r="C10" s="97"/>
      <c r="D10" s="97"/>
      <c r="E10" s="191" t="s">
        <v>52</v>
      </c>
      <c r="F10" s="143"/>
      <c r="G10" s="191" t="s">
        <v>52</v>
      </c>
    </row>
    <row r="11" spans="1:7" ht="15.75">
      <c r="A11" s="97"/>
      <c r="B11" s="97"/>
      <c r="C11" s="207" t="s">
        <v>41</v>
      </c>
      <c r="D11" s="97"/>
      <c r="E11" s="206" t="s">
        <v>329</v>
      </c>
      <c r="F11" s="143"/>
      <c r="G11" s="193" t="s">
        <v>249</v>
      </c>
    </row>
    <row r="12" spans="1:7" ht="15.75">
      <c r="A12" s="97"/>
      <c r="B12" s="97"/>
      <c r="C12" s="144"/>
      <c r="D12" s="97"/>
      <c r="E12" s="194" t="s">
        <v>2</v>
      </c>
      <c r="F12" s="122"/>
      <c r="G12" s="194" t="s">
        <v>2</v>
      </c>
    </row>
    <row r="13" spans="1:7" ht="8.25" customHeight="1">
      <c r="A13" s="97"/>
      <c r="B13" s="97"/>
      <c r="C13" s="144"/>
      <c r="D13" s="97"/>
      <c r="E13" s="122"/>
      <c r="F13" s="122"/>
      <c r="G13" s="122"/>
    </row>
    <row r="14" spans="1:7" ht="15.75">
      <c r="A14" s="195"/>
      <c r="B14" s="189" t="s">
        <v>3</v>
      </c>
      <c r="C14" s="268"/>
      <c r="D14" s="205"/>
      <c r="E14" s="195"/>
      <c r="F14" s="195"/>
      <c r="G14" s="97"/>
    </row>
    <row r="15" spans="1:7" ht="8.25" customHeight="1">
      <c r="A15" s="195"/>
      <c r="B15" s="189"/>
      <c r="C15" s="268"/>
      <c r="D15" s="205"/>
      <c r="E15" s="195"/>
      <c r="F15" s="195"/>
      <c r="G15" s="97"/>
    </row>
    <row r="16" spans="1:7" ht="15.75">
      <c r="A16" s="195"/>
      <c r="B16" s="189" t="s">
        <v>90</v>
      </c>
      <c r="C16" s="269"/>
      <c r="D16" s="195"/>
      <c r="E16" s="270"/>
      <c r="F16" s="195"/>
      <c r="G16" s="146"/>
    </row>
    <row r="17" spans="1:7" ht="8.25" customHeight="1">
      <c r="A17" s="195"/>
      <c r="B17" s="195"/>
      <c r="C17" s="271"/>
      <c r="D17" s="195"/>
      <c r="E17" s="270"/>
      <c r="F17" s="195"/>
      <c r="G17" s="146"/>
    </row>
    <row r="18" spans="1:7" ht="15.75">
      <c r="A18" s="195"/>
      <c r="B18" s="195" t="s">
        <v>1</v>
      </c>
      <c r="C18" s="271" t="s">
        <v>179</v>
      </c>
      <c r="D18" s="195"/>
      <c r="E18" s="270">
        <v>1391156</v>
      </c>
      <c r="F18" s="195"/>
      <c r="G18" s="208">
        <v>1435848</v>
      </c>
    </row>
    <row r="19" spans="1:7" ht="15.75">
      <c r="A19" s="195"/>
      <c r="B19" s="195" t="s">
        <v>227</v>
      </c>
      <c r="C19" s="271"/>
      <c r="D19" s="195"/>
      <c r="E19" s="270">
        <v>21486</v>
      </c>
      <c r="F19" s="195"/>
      <c r="G19" s="208">
        <v>21765</v>
      </c>
    </row>
    <row r="20" spans="1:7" ht="15.75">
      <c r="A20" s="195"/>
      <c r="B20" s="195" t="s">
        <v>91</v>
      </c>
      <c r="C20" s="271"/>
      <c r="D20" s="195"/>
      <c r="E20" s="270">
        <v>4032</v>
      </c>
      <c r="F20" s="195"/>
      <c r="G20" s="208">
        <v>8198</v>
      </c>
    </row>
    <row r="21" spans="1:7" ht="15.75">
      <c r="A21" s="195"/>
      <c r="B21" s="195" t="s">
        <v>228</v>
      </c>
      <c r="C21" s="271"/>
      <c r="D21" s="195"/>
      <c r="E21" s="272">
        <v>1120313</v>
      </c>
      <c r="F21" s="195"/>
      <c r="G21" s="208">
        <v>1047494</v>
      </c>
    </row>
    <row r="22" spans="1:7" ht="15.75">
      <c r="A22" s="195"/>
      <c r="B22" s="195" t="s">
        <v>92</v>
      </c>
      <c r="C22" s="271"/>
      <c r="D22" s="195"/>
      <c r="E22" s="270">
        <v>179419</v>
      </c>
      <c r="F22" s="195"/>
      <c r="G22" s="208">
        <v>205500</v>
      </c>
    </row>
    <row r="23" spans="1:7" ht="15.75">
      <c r="A23" s="195"/>
      <c r="B23" s="195" t="s">
        <v>93</v>
      </c>
      <c r="C23" s="271"/>
      <c r="D23" s="195"/>
      <c r="E23" s="270">
        <v>25743</v>
      </c>
      <c r="F23" s="195"/>
      <c r="G23" s="208">
        <v>788</v>
      </c>
    </row>
    <row r="24" spans="1:7" ht="15.75">
      <c r="A24" s="195"/>
      <c r="B24" s="195" t="s">
        <v>94</v>
      </c>
      <c r="C24" s="271"/>
      <c r="D24" s="195"/>
      <c r="E24" s="272">
        <v>2019</v>
      </c>
      <c r="F24" s="195"/>
      <c r="G24" s="208">
        <v>3216</v>
      </c>
    </row>
    <row r="25" spans="1:7" ht="15.75">
      <c r="A25" s="195"/>
      <c r="B25" s="195" t="s">
        <v>95</v>
      </c>
      <c r="C25" s="271"/>
      <c r="D25" s="195"/>
      <c r="E25" s="270">
        <v>1160</v>
      </c>
      <c r="F25" s="195"/>
      <c r="G25" s="208">
        <v>1160</v>
      </c>
    </row>
    <row r="26" spans="1:7" ht="15.75">
      <c r="A26" s="195"/>
      <c r="B26" s="195" t="s">
        <v>53</v>
      </c>
      <c r="C26" s="271"/>
      <c r="D26" s="195"/>
      <c r="E26" s="270">
        <v>769603</v>
      </c>
      <c r="F26" s="195"/>
      <c r="G26" s="208">
        <v>782491</v>
      </c>
    </row>
    <row r="27" spans="1:7" ht="15.75">
      <c r="A27" s="195"/>
      <c r="B27" s="195" t="s">
        <v>54</v>
      </c>
      <c r="C27" s="271"/>
      <c r="D27" s="195"/>
      <c r="E27" s="270">
        <v>14759</v>
      </c>
      <c r="F27" s="195"/>
      <c r="G27" s="208">
        <v>14915</v>
      </c>
    </row>
    <row r="28" spans="1:7" ht="6.75" customHeight="1">
      <c r="A28" s="195"/>
      <c r="B28" s="195"/>
      <c r="C28" s="271"/>
      <c r="D28" s="195"/>
      <c r="E28" s="270"/>
      <c r="F28" s="195"/>
      <c r="G28" s="209"/>
    </row>
    <row r="29" spans="1:7" ht="15.75">
      <c r="A29" s="195"/>
      <c r="B29" s="273"/>
      <c r="C29" s="274"/>
      <c r="D29" s="273"/>
      <c r="E29" s="275">
        <f>SUM(E16:E27)</f>
        <v>3529690</v>
      </c>
      <c r="F29" s="189"/>
      <c r="G29" s="210">
        <f>SUM(G16:G28)</f>
        <v>3521375</v>
      </c>
    </row>
    <row r="30" spans="1:7" ht="15.75">
      <c r="A30" s="195"/>
      <c r="B30" s="195"/>
      <c r="C30" s="276"/>
      <c r="D30" s="195"/>
      <c r="E30" s="209"/>
      <c r="F30" s="195"/>
      <c r="G30" s="209"/>
    </row>
    <row r="31" spans="1:7" ht="15.75">
      <c r="A31" s="195"/>
      <c r="B31" s="195"/>
      <c r="C31" s="276"/>
      <c r="D31" s="195"/>
      <c r="E31" s="209"/>
      <c r="F31" s="195"/>
      <c r="G31" s="209"/>
    </row>
    <row r="32" spans="1:7" ht="15.75">
      <c r="A32" s="195"/>
      <c r="B32" s="189" t="s">
        <v>96</v>
      </c>
      <c r="C32" s="277"/>
      <c r="D32" s="205"/>
      <c r="E32" s="209"/>
      <c r="F32" s="195"/>
      <c r="G32" s="209"/>
    </row>
    <row r="33" spans="1:7" ht="9" customHeight="1">
      <c r="A33" s="195"/>
      <c r="B33" s="189"/>
      <c r="C33" s="277"/>
      <c r="D33" s="205"/>
      <c r="E33" s="209"/>
      <c r="F33" s="195"/>
      <c r="G33" s="209"/>
    </row>
    <row r="34" spans="1:7" ht="15.75">
      <c r="A34" s="195"/>
      <c r="B34" s="195" t="s">
        <v>97</v>
      </c>
      <c r="C34" s="271"/>
      <c r="D34" s="195"/>
      <c r="E34" s="270">
        <v>220989</v>
      </c>
      <c r="F34" s="195"/>
      <c r="G34" s="209">
        <v>207999</v>
      </c>
    </row>
    <row r="35" spans="1:7" ht="15.75">
      <c r="A35" s="195"/>
      <c r="B35" s="195" t="s">
        <v>98</v>
      </c>
      <c r="C35" s="271"/>
      <c r="D35" s="195"/>
      <c r="E35" s="270">
        <v>56648</v>
      </c>
      <c r="F35" s="195"/>
      <c r="G35" s="209">
        <v>59486</v>
      </c>
    </row>
    <row r="36" spans="1:7" ht="15.75">
      <c r="A36" s="195"/>
      <c r="B36" s="195" t="s">
        <v>215</v>
      </c>
      <c r="C36" s="271"/>
      <c r="D36" s="195"/>
      <c r="E36" s="270">
        <v>281201</v>
      </c>
      <c r="F36" s="195"/>
      <c r="G36" s="209">
        <v>239413</v>
      </c>
    </row>
    <row r="37" spans="1:7" ht="15.75">
      <c r="A37" s="195"/>
      <c r="B37" s="195" t="s">
        <v>196</v>
      </c>
      <c r="C37" s="271"/>
      <c r="D37" s="195"/>
      <c r="E37" s="270"/>
      <c r="F37" s="195"/>
      <c r="G37" s="209"/>
    </row>
    <row r="38" spans="1:7" ht="15.75">
      <c r="A38" s="195"/>
      <c r="B38" s="195" t="s">
        <v>195</v>
      </c>
      <c r="C38" s="271" t="s">
        <v>180</v>
      </c>
      <c r="D38" s="195"/>
      <c r="E38" s="270">
        <v>10969</v>
      </c>
      <c r="F38" s="195"/>
      <c r="G38" s="209">
        <v>15980</v>
      </c>
    </row>
    <row r="39" spans="1:7" ht="15.75">
      <c r="A39" s="195"/>
      <c r="B39" s="195" t="s">
        <v>14</v>
      </c>
      <c r="C39" s="271"/>
      <c r="D39" s="195"/>
      <c r="E39" s="270">
        <v>2867</v>
      </c>
      <c r="F39" s="195"/>
      <c r="G39" s="209">
        <v>2294</v>
      </c>
    </row>
    <row r="40" spans="1:7" ht="15.75">
      <c r="A40" s="195"/>
      <c r="B40" s="195" t="s">
        <v>99</v>
      </c>
      <c r="C40" s="271"/>
      <c r="D40" s="195"/>
      <c r="E40" s="270">
        <f>55541+266983</f>
        <v>322524</v>
      </c>
      <c r="F40" s="195"/>
      <c r="G40" s="209">
        <v>168620</v>
      </c>
    </row>
    <row r="41" spans="1:7" ht="6.75" customHeight="1">
      <c r="A41" s="195"/>
      <c r="B41" s="195"/>
      <c r="C41" s="276"/>
      <c r="D41" s="195"/>
      <c r="E41" s="270"/>
      <c r="F41" s="195"/>
      <c r="G41" s="209"/>
    </row>
    <row r="42" spans="1:7" ht="15.75">
      <c r="A42" s="195"/>
      <c r="B42" s="273"/>
      <c r="C42" s="274"/>
      <c r="D42" s="273"/>
      <c r="E42" s="278">
        <f>SUM(E34:E40)</f>
        <v>895198</v>
      </c>
      <c r="F42" s="195"/>
      <c r="G42" s="211">
        <f>SUM(G34:G40)</f>
        <v>693792</v>
      </c>
    </row>
    <row r="43" spans="1:7" ht="15" customHeight="1">
      <c r="A43" s="195"/>
      <c r="B43" s="273"/>
      <c r="C43" s="274"/>
      <c r="D43" s="273"/>
      <c r="E43" s="278"/>
      <c r="F43" s="195"/>
      <c r="G43" s="211"/>
    </row>
    <row r="44" spans="1:7" ht="18" customHeight="1" thickBot="1">
      <c r="A44" s="195"/>
      <c r="B44" s="273" t="s">
        <v>40</v>
      </c>
      <c r="C44" s="274"/>
      <c r="D44" s="273"/>
      <c r="E44" s="279">
        <f>+E42+E29</f>
        <v>4424888</v>
      </c>
      <c r="F44" s="195"/>
      <c r="G44" s="212">
        <f>+G42+G29</f>
        <v>4215167</v>
      </c>
    </row>
    <row r="45" spans="1:7" ht="16.5" thickTop="1">
      <c r="A45" s="195"/>
      <c r="B45" s="273"/>
      <c r="C45" s="274"/>
      <c r="D45" s="273"/>
      <c r="E45" s="280"/>
      <c r="F45" s="195"/>
      <c r="G45" s="213"/>
    </row>
    <row r="46" spans="1:7" ht="15.75">
      <c r="A46" s="195"/>
      <c r="B46" s="273" t="s">
        <v>100</v>
      </c>
      <c r="C46" s="274"/>
      <c r="D46" s="273"/>
      <c r="E46" s="280"/>
      <c r="F46" s="195"/>
      <c r="G46" s="213"/>
    </row>
    <row r="47" spans="1:7" ht="9.75" customHeight="1">
      <c r="A47" s="195"/>
      <c r="B47" s="273"/>
      <c r="C47" s="274"/>
      <c r="D47" s="273"/>
      <c r="E47" s="280"/>
      <c r="F47" s="195"/>
      <c r="G47" s="213"/>
    </row>
    <row r="48" spans="1:7" ht="15.75">
      <c r="A48" s="195"/>
      <c r="B48" s="273" t="s">
        <v>101</v>
      </c>
      <c r="C48" s="274"/>
      <c r="D48" s="273"/>
      <c r="E48" s="280"/>
      <c r="F48" s="195"/>
      <c r="G48" s="213"/>
    </row>
    <row r="49" spans="1:7" ht="15.75">
      <c r="A49" s="195"/>
      <c r="B49" s="273" t="s">
        <v>102</v>
      </c>
      <c r="C49" s="274"/>
      <c r="D49" s="273"/>
      <c r="E49" s="280"/>
      <c r="F49" s="195"/>
      <c r="G49" s="213"/>
    </row>
    <row r="50" spans="1:7" ht="15.75">
      <c r="A50" s="195"/>
      <c r="B50" s="195" t="s">
        <v>103</v>
      </c>
      <c r="C50" s="276"/>
      <c r="D50" s="195"/>
      <c r="E50" s="330">
        <v>1177957</v>
      </c>
      <c r="F50" s="195"/>
      <c r="G50" s="213">
        <v>588978</v>
      </c>
    </row>
    <row r="51" spans="1:7" ht="15.75">
      <c r="A51" s="195"/>
      <c r="B51" s="195" t="s">
        <v>104</v>
      </c>
      <c r="C51" s="276"/>
      <c r="D51" s="195"/>
      <c r="E51" s="280">
        <v>579863</v>
      </c>
      <c r="F51" s="195"/>
      <c r="G51" s="213">
        <v>699091</v>
      </c>
    </row>
    <row r="52" spans="1:7" ht="15.75">
      <c r="A52" s="195"/>
      <c r="B52" s="195" t="s">
        <v>105</v>
      </c>
      <c r="C52" s="271" t="s">
        <v>181</v>
      </c>
      <c r="D52" s="195"/>
      <c r="E52" s="280">
        <v>-1444</v>
      </c>
      <c r="F52" s="195"/>
      <c r="G52" s="213">
        <v>0</v>
      </c>
    </row>
    <row r="53" spans="1:7" ht="15.75">
      <c r="A53" s="195"/>
      <c r="B53" s="195" t="s">
        <v>106</v>
      </c>
      <c r="C53" s="276"/>
      <c r="D53" s="195"/>
      <c r="E53" s="280">
        <f>110204+1549+253101+59474</f>
        <v>424328</v>
      </c>
      <c r="F53" s="195"/>
      <c r="G53" s="213">
        <v>468803</v>
      </c>
    </row>
    <row r="54" spans="1:7" ht="15.75">
      <c r="A54" s="195"/>
      <c r="B54" s="195" t="s">
        <v>184</v>
      </c>
      <c r="C54" s="276"/>
      <c r="D54" s="195"/>
      <c r="E54" s="280">
        <v>561748</v>
      </c>
      <c r="F54" s="195"/>
      <c r="G54" s="213">
        <v>500979</v>
      </c>
    </row>
    <row r="55" spans="1:7" ht="6.75" customHeight="1">
      <c r="A55" s="195"/>
      <c r="B55" s="195"/>
      <c r="C55" s="276"/>
      <c r="D55" s="195"/>
      <c r="E55" s="214"/>
      <c r="F55" s="195"/>
      <c r="G55" s="214"/>
    </row>
    <row r="56" spans="1:7" ht="15.75">
      <c r="A56" s="195"/>
      <c r="B56" s="273"/>
      <c r="C56" s="274"/>
      <c r="D56" s="273"/>
      <c r="E56" s="281">
        <f>SUM(E50:E54)</f>
        <v>2742452</v>
      </c>
      <c r="F56" s="195"/>
      <c r="G56" s="213">
        <f>SUM(G50:G54)</f>
        <v>2257851</v>
      </c>
    </row>
    <row r="57" spans="1:7" ht="8.25" customHeight="1">
      <c r="A57" s="195"/>
      <c r="B57" s="273"/>
      <c r="C57" s="274"/>
      <c r="D57" s="273"/>
      <c r="E57" s="213"/>
      <c r="F57" s="195"/>
      <c r="G57" s="213"/>
    </row>
    <row r="58" spans="1:7" ht="15.75">
      <c r="A58" s="195"/>
      <c r="B58" s="282" t="s">
        <v>10</v>
      </c>
      <c r="C58" s="283"/>
      <c r="D58" s="282"/>
      <c r="E58" s="280">
        <v>123386</v>
      </c>
      <c r="F58" s="195"/>
      <c r="G58" s="213">
        <v>48134</v>
      </c>
    </row>
    <row r="59" spans="1:7" ht="5.25" customHeight="1">
      <c r="A59" s="195"/>
      <c r="B59" s="282"/>
      <c r="C59" s="283"/>
      <c r="D59" s="282"/>
      <c r="E59" s="284"/>
      <c r="F59" s="195"/>
      <c r="G59" s="215"/>
    </row>
    <row r="60" spans="1:7" ht="15" customHeight="1">
      <c r="A60" s="195"/>
      <c r="B60" s="273" t="s">
        <v>107</v>
      </c>
      <c r="C60" s="274"/>
      <c r="D60" s="273"/>
      <c r="E60" s="278">
        <f>+E58+E56</f>
        <v>2865838</v>
      </c>
      <c r="F60" s="195"/>
      <c r="G60" s="211">
        <f>+G58+G56</f>
        <v>2305985</v>
      </c>
    </row>
    <row r="61" spans="1:7" ht="15" customHeight="1">
      <c r="A61" s="195"/>
      <c r="B61" s="273"/>
      <c r="C61" s="274"/>
      <c r="D61" s="273"/>
      <c r="E61" s="213"/>
      <c r="F61" s="195"/>
      <c r="G61" s="213"/>
    </row>
    <row r="62" spans="1:7" ht="15" customHeight="1">
      <c r="A62" s="195"/>
      <c r="B62" s="273" t="s">
        <v>108</v>
      </c>
      <c r="C62" s="274"/>
      <c r="D62" s="273"/>
      <c r="E62" s="213"/>
      <c r="F62" s="195"/>
      <c r="G62" s="213"/>
    </row>
    <row r="63" spans="1:7" ht="15" customHeight="1">
      <c r="A63" s="195"/>
      <c r="B63" s="282" t="s">
        <v>111</v>
      </c>
      <c r="C63" s="285" t="s">
        <v>182</v>
      </c>
      <c r="D63" s="273"/>
      <c r="E63" s="281">
        <v>741223</v>
      </c>
      <c r="F63" s="195"/>
      <c r="G63" s="213">
        <v>52825</v>
      </c>
    </row>
    <row r="64" spans="1:7" ht="15" customHeight="1">
      <c r="A64" s="195"/>
      <c r="B64" s="282" t="s">
        <v>112</v>
      </c>
      <c r="C64" s="285" t="s">
        <v>183</v>
      </c>
      <c r="D64" s="273"/>
      <c r="E64" s="281">
        <v>257753</v>
      </c>
      <c r="F64" s="195"/>
      <c r="G64" s="213">
        <v>114963</v>
      </c>
    </row>
    <row r="65" spans="1:7" ht="15" customHeight="1">
      <c r="A65" s="195"/>
      <c r="B65" s="282" t="s">
        <v>110</v>
      </c>
      <c r="C65" s="274"/>
      <c r="D65" s="273"/>
      <c r="E65" s="281">
        <v>91325</v>
      </c>
      <c r="F65" s="195"/>
      <c r="G65" s="213">
        <v>109790</v>
      </c>
    </row>
    <row r="66" spans="1:7" ht="15" customHeight="1">
      <c r="A66" s="195"/>
      <c r="B66" s="282" t="s">
        <v>198</v>
      </c>
      <c r="C66" s="274"/>
      <c r="D66" s="273"/>
      <c r="E66" s="281">
        <f>17292+11227</f>
        <v>28519</v>
      </c>
      <c r="F66" s="195"/>
      <c r="G66" s="213">
        <v>30937</v>
      </c>
    </row>
    <row r="67" spans="1:7" ht="15" customHeight="1">
      <c r="A67" s="195"/>
      <c r="B67" s="282" t="s">
        <v>197</v>
      </c>
      <c r="C67" s="274"/>
      <c r="D67" s="273"/>
      <c r="E67" s="281">
        <f>3741+5436</f>
        <v>9177</v>
      </c>
      <c r="F67" s="195"/>
      <c r="G67" s="213">
        <v>3723</v>
      </c>
    </row>
    <row r="68" spans="1:7" ht="6" customHeight="1">
      <c r="A68" s="195"/>
      <c r="B68" s="282"/>
      <c r="C68" s="274"/>
      <c r="D68" s="273"/>
      <c r="E68" s="281"/>
      <c r="F68" s="195"/>
      <c r="G68" s="213"/>
    </row>
    <row r="69" spans="1:7" ht="15" customHeight="1">
      <c r="A69" s="195"/>
      <c r="B69" s="282"/>
      <c r="C69" s="274"/>
      <c r="D69" s="273"/>
      <c r="E69" s="278">
        <f>SUM(E63:E67)</f>
        <v>1127997</v>
      </c>
      <c r="F69" s="195"/>
      <c r="G69" s="211">
        <f>SUM(G63:G67)</f>
        <v>312238</v>
      </c>
    </row>
    <row r="70" spans="1:7" ht="15" customHeight="1">
      <c r="A70" s="195"/>
      <c r="B70" s="282"/>
      <c r="C70" s="274"/>
      <c r="D70" s="273"/>
      <c r="E70" s="281"/>
      <c r="F70" s="195"/>
      <c r="G70" s="213"/>
    </row>
    <row r="71" spans="1:7" ht="15" customHeight="1">
      <c r="A71" s="195"/>
      <c r="B71" s="273" t="s">
        <v>113</v>
      </c>
      <c r="C71" s="274"/>
      <c r="D71" s="273"/>
      <c r="E71" s="281"/>
      <c r="F71" s="195"/>
      <c r="G71" s="213"/>
    </row>
    <row r="72" spans="1:7" ht="15" customHeight="1">
      <c r="A72" s="195"/>
      <c r="B72" s="282" t="s">
        <v>114</v>
      </c>
      <c r="C72" s="274"/>
      <c r="D72" s="273"/>
      <c r="E72" s="281">
        <v>229841</v>
      </c>
      <c r="F72" s="195"/>
      <c r="G72" s="213">
        <v>263013</v>
      </c>
    </row>
    <row r="73" spans="1:7" ht="15" customHeight="1">
      <c r="A73" s="195"/>
      <c r="B73" s="282" t="s">
        <v>109</v>
      </c>
      <c r="C73" s="274"/>
      <c r="D73" s="273"/>
      <c r="E73" s="281">
        <v>12362</v>
      </c>
      <c r="F73" s="195"/>
      <c r="G73" s="213">
        <v>10591</v>
      </c>
    </row>
    <row r="74" spans="1:7" ht="15" customHeight="1">
      <c r="A74" s="195"/>
      <c r="B74" s="282" t="s">
        <v>111</v>
      </c>
      <c r="C74" s="285" t="s">
        <v>182</v>
      </c>
      <c r="D74" s="273"/>
      <c r="E74" s="281">
        <v>175407</v>
      </c>
      <c r="F74" s="195"/>
      <c r="G74" s="213">
        <v>1079424</v>
      </c>
    </row>
    <row r="75" spans="1:7" ht="15" customHeight="1">
      <c r="A75" s="195"/>
      <c r="B75" s="282" t="s">
        <v>112</v>
      </c>
      <c r="C75" s="285" t="s">
        <v>183</v>
      </c>
      <c r="D75" s="273"/>
      <c r="E75" s="281">
        <v>2678</v>
      </c>
      <c r="F75" s="195"/>
      <c r="G75" s="213">
        <v>235141</v>
      </c>
    </row>
    <row r="76" spans="1:7" ht="15" customHeight="1">
      <c r="A76" s="195"/>
      <c r="B76" s="282" t="s">
        <v>220</v>
      </c>
      <c r="C76" s="274"/>
      <c r="D76" s="273"/>
      <c r="E76" s="281">
        <v>10765</v>
      </c>
      <c r="F76" s="195"/>
      <c r="G76" s="213">
        <v>8775</v>
      </c>
    </row>
    <row r="77" spans="1:7" ht="6" customHeight="1">
      <c r="A77" s="195"/>
      <c r="B77" s="282"/>
      <c r="C77" s="274"/>
      <c r="D77" s="273"/>
      <c r="E77" s="213"/>
      <c r="F77" s="195"/>
      <c r="G77" s="213"/>
    </row>
    <row r="78" spans="1:7" ht="15.75">
      <c r="A78" s="195"/>
      <c r="B78" s="195"/>
      <c r="C78" s="286"/>
      <c r="D78" s="189"/>
      <c r="E78" s="275">
        <f>SUM(E72:E76)</f>
        <v>431053</v>
      </c>
      <c r="F78" s="195"/>
      <c r="G78" s="210">
        <f>SUM(G72:G76)</f>
        <v>1596944</v>
      </c>
    </row>
    <row r="79" spans="1:7" ht="15.75">
      <c r="A79" s="195"/>
      <c r="B79" s="189"/>
      <c r="C79" s="286"/>
      <c r="D79" s="189"/>
      <c r="E79" s="216"/>
      <c r="F79" s="195"/>
      <c r="G79" s="216"/>
    </row>
    <row r="80" spans="1:7" ht="15.75">
      <c r="A80" s="195"/>
      <c r="B80" s="189" t="s">
        <v>115</v>
      </c>
      <c r="C80" s="269"/>
      <c r="D80" s="195"/>
      <c r="E80" s="287">
        <f>+E78+E69</f>
        <v>1559050</v>
      </c>
      <c r="F80" s="195"/>
      <c r="G80" s="210">
        <f>+G78+G69</f>
        <v>1909182</v>
      </c>
    </row>
    <row r="81" spans="1:7" ht="15.75">
      <c r="A81" s="195"/>
      <c r="B81" s="195"/>
      <c r="C81" s="254"/>
      <c r="D81" s="195"/>
      <c r="E81" s="270"/>
      <c r="F81" s="195"/>
      <c r="G81" s="209"/>
    </row>
    <row r="82" spans="1:7" ht="16.5" thickBot="1">
      <c r="A82" s="195"/>
      <c r="B82" s="189" t="s">
        <v>116</v>
      </c>
      <c r="C82" s="254"/>
      <c r="D82" s="195"/>
      <c r="E82" s="288">
        <f>+E80+E60</f>
        <v>4424888</v>
      </c>
      <c r="F82" s="195"/>
      <c r="G82" s="217">
        <f>+G80+G60</f>
        <v>4215167</v>
      </c>
    </row>
    <row r="83" spans="1:7" ht="16.5" thickTop="1">
      <c r="A83" s="195"/>
      <c r="B83" s="195"/>
      <c r="C83" s="254"/>
      <c r="D83" s="195"/>
      <c r="E83" s="270"/>
      <c r="F83" s="195"/>
      <c r="G83" s="147"/>
    </row>
    <row r="84" spans="1:7" ht="15.75">
      <c r="A84" s="195"/>
      <c r="B84" s="273"/>
      <c r="C84" s="254"/>
      <c r="D84" s="195"/>
      <c r="E84" s="272"/>
      <c r="F84" s="235"/>
      <c r="G84" s="146"/>
    </row>
    <row r="85" spans="1:7" ht="16.5" thickBot="1">
      <c r="A85" s="195"/>
      <c r="B85" s="273" t="s">
        <v>193</v>
      </c>
      <c r="C85" s="289"/>
      <c r="D85" s="273"/>
      <c r="E85" s="382">
        <f>+E56*1000/(2355913158-3615000)</f>
        <v>1.16586070973746</v>
      </c>
      <c r="F85" s="370"/>
      <c r="G85" s="371">
        <f>G56*1000/(1254971579-77015000)</f>
        <v>1.9167523151971801</v>
      </c>
    </row>
    <row r="86" spans="1:7" ht="15.75">
      <c r="A86" s="195"/>
      <c r="B86" s="195"/>
      <c r="C86" s="195"/>
      <c r="D86" s="195"/>
      <c r="E86" s="270"/>
      <c r="F86" s="195"/>
      <c r="G86" s="147"/>
    </row>
    <row r="87" spans="1:7" ht="15.75">
      <c r="A87" s="195"/>
      <c r="B87" s="195"/>
      <c r="C87" s="195"/>
      <c r="D87" s="195"/>
      <c r="E87" s="270"/>
      <c r="F87" s="195"/>
      <c r="G87" s="147"/>
    </row>
    <row r="88" spans="1:7" ht="15.75">
      <c r="A88" s="195"/>
      <c r="B88" s="195"/>
      <c r="C88" s="195"/>
      <c r="D88" s="195"/>
      <c r="E88" s="270"/>
      <c r="F88" s="195"/>
      <c r="G88" s="147"/>
    </row>
    <row r="89" spans="1:7" ht="15.75">
      <c r="A89" s="195"/>
      <c r="B89" s="195"/>
      <c r="C89" s="195"/>
      <c r="D89" s="195"/>
      <c r="E89" s="270"/>
      <c r="F89" s="195"/>
      <c r="G89" s="147"/>
    </row>
    <row r="90" spans="1:7" ht="15.75">
      <c r="A90" s="97"/>
      <c r="B90" s="97"/>
      <c r="C90" s="97"/>
      <c r="D90" s="97"/>
      <c r="E90" s="145"/>
      <c r="F90" s="117"/>
      <c r="G90" s="147"/>
    </row>
    <row r="91" spans="1:7" ht="15.75">
      <c r="A91" s="97"/>
      <c r="B91" s="97"/>
      <c r="C91" s="97"/>
      <c r="D91" s="97"/>
      <c r="E91" s="145"/>
      <c r="F91" s="117"/>
      <c r="G91" s="147"/>
    </row>
    <row r="92" spans="1:7" ht="15.75">
      <c r="A92" s="97"/>
      <c r="B92" s="97"/>
      <c r="C92" s="97"/>
      <c r="D92" s="97"/>
      <c r="E92" s="145"/>
      <c r="F92" s="117"/>
      <c r="G92" s="147"/>
    </row>
    <row r="93" spans="1:7" ht="15.75">
      <c r="A93" s="97"/>
      <c r="B93" s="97"/>
      <c r="C93" s="97"/>
      <c r="D93" s="97"/>
      <c r="E93" s="145"/>
      <c r="F93" s="117"/>
      <c r="G93" s="147"/>
    </row>
    <row r="94" spans="1:7" ht="15.75">
      <c r="A94" s="97"/>
      <c r="B94" s="97"/>
      <c r="C94" s="97"/>
      <c r="D94" s="97"/>
      <c r="E94" s="145"/>
      <c r="F94" s="117"/>
      <c r="G94" s="147"/>
    </row>
    <row r="95" spans="1:7" ht="31.5" customHeight="1">
      <c r="A95" s="97"/>
      <c r="B95" s="149"/>
      <c r="C95" s="149"/>
      <c r="D95" s="149"/>
      <c r="E95" s="149"/>
      <c r="F95" s="149"/>
      <c r="G95" s="149"/>
    </row>
    <row r="96" spans="1:7" ht="15.75">
      <c r="A96" s="97"/>
      <c r="B96" s="97"/>
      <c r="C96" s="97"/>
      <c r="D96" s="97"/>
      <c r="E96" s="106"/>
      <c r="F96" s="97"/>
      <c r="G96" s="97"/>
    </row>
  </sheetData>
  <sheetProtection/>
  <mergeCells count="1">
    <mergeCell ref="B1:G1"/>
  </mergeCells>
  <printOptions/>
  <pageMargins left="0.6" right="0.49" top="0.4" bottom="0.3" header="0.43" footer="0.27"/>
  <pageSetup firstPageNumber="3" useFirstPageNumber="1" horizontalDpi="600" verticalDpi="600" orientation="portrait" paperSize="9" scale="95" r:id="rId2"/>
  <headerFooter alignWithMargins="0">
    <oddHeader>&amp;R&amp;"Arial,Bold"
</oddHeader>
    <oddFooter>&amp;C&amp;"Times New Roman,Regular"&amp;12&amp;P</oddFooter>
  </headerFooter>
  <rowBreaks count="1" manualBreakCount="1">
    <brk id="45" max="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V304"/>
  <sheetViews>
    <sheetView showGridLines="0" view="pageBreakPreview" zoomScaleNormal="85" zoomScaleSheetLayoutView="100" zoomScalePageLayoutView="0" workbookViewId="0" topLeftCell="C1">
      <selection activeCell="O20" sqref="O20"/>
    </sheetView>
  </sheetViews>
  <sheetFormatPr defaultColWidth="9.140625" defaultRowHeight="12.75" customHeight="1"/>
  <cols>
    <col min="1" max="1" width="5.00390625" style="113" customWidth="1"/>
    <col min="2" max="2" width="40.421875" style="113" customWidth="1"/>
    <col min="3" max="3" width="1.1484375" style="113" customWidth="1"/>
    <col min="4" max="4" width="14.421875" style="113" customWidth="1"/>
    <col min="5" max="5" width="12.421875" style="113" customWidth="1"/>
    <col min="6" max="6" width="12.57421875" style="113" customWidth="1"/>
    <col min="7" max="7" width="11.00390625" style="113" customWidth="1"/>
    <col min="8" max="8" width="10.57421875" style="113" customWidth="1"/>
    <col min="9" max="9" width="12.421875" style="113" customWidth="1"/>
    <col min="10" max="10" width="14.421875" style="113" customWidth="1"/>
    <col min="11" max="11" width="11.140625" style="113" customWidth="1"/>
    <col min="12" max="12" width="1.8515625" style="113" customWidth="1"/>
    <col min="13" max="13" width="15.140625" style="113" bestFit="1" customWidth="1"/>
    <col min="14" max="14" width="2.140625" style="113" customWidth="1"/>
    <col min="15" max="15" width="11.421875" style="113" customWidth="1"/>
    <col min="16" max="16" width="0.85546875" style="113" customWidth="1"/>
    <col min="17" max="17" width="14.00390625" style="113" bestFit="1" customWidth="1"/>
    <col min="18" max="16384" width="9.140625" style="113" customWidth="1"/>
  </cols>
  <sheetData>
    <row r="1" spans="1:17" ht="25.5">
      <c r="A1" s="224"/>
      <c r="B1" s="421" t="s">
        <v>222</v>
      </c>
      <c r="C1" s="421"/>
      <c r="D1" s="421"/>
      <c r="E1" s="421"/>
      <c r="F1" s="421"/>
      <c r="G1" s="421"/>
      <c r="H1" s="421"/>
      <c r="I1" s="421"/>
      <c r="J1" s="421"/>
      <c r="K1" s="421"/>
      <c r="L1" s="421"/>
      <c r="M1" s="421"/>
      <c r="N1" s="421"/>
      <c r="O1" s="421"/>
      <c r="P1" s="421"/>
      <c r="Q1" s="421"/>
    </row>
    <row r="2" spans="1:17" s="117" customFormat="1" ht="15.75">
      <c r="A2" s="422"/>
      <c r="B2" s="422"/>
      <c r="C2" s="422"/>
      <c r="D2" s="422"/>
      <c r="E2" s="422"/>
      <c r="F2" s="422"/>
      <c r="G2" s="422"/>
      <c r="H2" s="422"/>
      <c r="I2" s="422"/>
      <c r="J2" s="422"/>
      <c r="K2" s="422"/>
      <c r="L2" s="422"/>
      <c r="M2" s="422"/>
      <c r="N2" s="422"/>
      <c r="O2" s="422"/>
      <c r="P2" s="422"/>
      <c r="Q2" s="422"/>
    </row>
    <row r="3" spans="1:17" s="97" customFormat="1" ht="15.75">
      <c r="A3" s="195"/>
      <c r="B3" s="225"/>
      <c r="C3" s="225"/>
      <c r="D3" s="195"/>
      <c r="E3" s="226"/>
      <c r="F3" s="195"/>
      <c r="G3" s="195"/>
      <c r="H3" s="195"/>
      <c r="I3" s="195"/>
      <c r="J3" s="195"/>
      <c r="K3" s="195"/>
      <c r="L3" s="195"/>
      <c r="M3" s="195"/>
      <c r="N3" s="195"/>
      <c r="O3" s="195"/>
      <c r="P3" s="195"/>
      <c r="Q3" s="195"/>
    </row>
    <row r="4" spans="1:17" s="97" customFormat="1" ht="15.75">
      <c r="A4" s="195"/>
      <c r="B4" s="189" t="s">
        <v>250</v>
      </c>
      <c r="C4" s="225"/>
      <c r="D4" s="195"/>
      <c r="E4" s="226"/>
      <c r="F4" s="195"/>
      <c r="G4" s="195"/>
      <c r="H4" s="195"/>
      <c r="I4" s="195"/>
      <c r="J4" s="195"/>
      <c r="K4" s="195"/>
      <c r="L4" s="195"/>
      <c r="M4" s="195"/>
      <c r="N4" s="195"/>
      <c r="O4" s="195"/>
      <c r="P4" s="195"/>
      <c r="Q4" s="195"/>
    </row>
    <row r="5" spans="1:17" s="97" customFormat="1" ht="15.75">
      <c r="A5" s="195"/>
      <c r="B5" s="225"/>
      <c r="C5" s="225"/>
      <c r="D5" s="195"/>
      <c r="E5" s="226"/>
      <c r="F5" s="195"/>
      <c r="G5" s="195"/>
      <c r="H5" s="195"/>
      <c r="I5" s="195"/>
      <c r="J5" s="195"/>
      <c r="K5" s="195"/>
      <c r="L5" s="195"/>
      <c r="M5" s="195"/>
      <c r="N5" s="195"/>
      <c r="O5" s="195"/>
      <c r="P5" s="195"/>
      <c r="Q5" s="195"/>
    </row>
    <row r="6" spans="1:17" s="97" customFormat="1" ht="15.75">
      <c r="A6" s="189"/>
      <c r="B6" s="205" t="s">
        <v>257</v>
      </c>
      <c r="C6" s="225"/>
      <c r="D6" s="195"/>
      <c r="E6" s="195"/>
      <c r="F6" s="195"/>
      <c r="G6" s="195"/>
      <c r="H6" s="195"/>
      <c r="I6" s="195"/>
      <c r="J6" s="195"/>
      <c r="K6" s="195"/>
      <c r="L6" s="195"/>
      <c r="M6" s="195"/>
      <c r="N6" s="195"/>
      <c r="O6" s="195"/>
      <c r="P6" s="195"/>
      <c r="Q6" s="195"/>
    </row>
    <row r="7" spans="1:17" s="97" customFormat="1" ht="15.75">
      <c r="A7" s="195"/>
      <c r="B7" s="195"/>
      <c r="C7" s="195"/>
      <c r="D7" s="194"/>
      <c r="E7" s="227"/>
      <c r="F7" s="195"/>
      <c r="G7" s="195"/>
      <c r="H7" s="195"/>
      <c r="I7" s="195"/>
      <c r="J7" s="195"/>
      <c r="K7" s="195"/>
      <c r="L7" s="195"/>
      <c r="M7" s="195"/>
      <c r="N7" s="195"/>
      <c r="O7" s="195"/>
      <c r="P7" s="195"/>
      <c r="Q7" s="195"/>
    </row>
    <row r="8" spans="1:17" s="97" customFormat="1" ht="15.75">
      <c r="A8" s="195"/>
      <c r="B8" s="195"/>
      <c r="C8" s="195"/>
      <c r="D8" s="228" t="s">
        <v>124</v>
      </c>
      <c r="E8" s="228"/>
      <c r="F8" s="195"/>
      <c r="G8" s="228"/>
      <c r="H8" s="228"/>
      <c r="I8" s="228"/>
      <c r="J8" s="228"/>
      <c r="K8" s="228"/>
      <c r="L8" s="228"/>
      <c r="M8" s="228"/>
      <c r="N8" s="228"/>
      <c r="O8" s="195"/>
      <c r="P8" s="195"/>
      <c r="Q8" s="195"/>
    </row>
    <row r="9" spans="1:17" s="97" customFormat="1" ht="15.75">
      <c r="A9" s="195"/>
      <c r="B9" s="195"/>
      <c r="C9" s="195"/>
      <c r="D9" s="194"/>
      <c r="E9" s="229" t="s">
        <v>123</v>
      </c>
      <c r="F9" s="229"/>
      <c r="G9" s="229"/>
      <c r="H9" s="195"/>
      <c r="I9" s="195"/>
      <c r="J9" s="230" t="s">
        <v>58</v>
      </c>
      <c r="K9" s="195"/>
      <c r="L9" s="195"/>
      <c r="M9" s="194" t="s">
        <v>6</v>
      </c>
      <c r="N9" s="227"/>
      <c r="O9" s="195"/>
      <c r="P9" s="195"/>
      <c r="Q9" s="195"/>
    </row>
    <row r="10" spans="1:17" s="97" customFormat="1" ht="15.75">
      <c r="A10" s="195"/>
      <c r="B10" s="195"/>
      <c r="C10" s="195"/>
      <c r="D10" s="194" t="s">
        <v>8</v>
      </c>
      <c r="E10" s="227" t="s">
        <v>59</v>
      </c>
      <c r="F10" s="194" t="s">
        <v>117</v>
      </c>
      <c r="G10" s="194" t="s">
        <v>118</v>
      </c>
      <c r="H10" s="194" t="s">
        <v>61</v>
      </c>
      <c r="I10" s="194" t="s">
        <v>119</v>
      </c>
      <c r="J10" s="194" t="s">
        <v>120</v>
      </c>
      <c r="K10" s="194" t="s">
        <v>121</v>
      </c>
      <c r="L10" s="194"/>
      <c r="M10" s="194" t="s">
        <v>60</v>
      </c>
      <c r="N10" s="227"/>
      <c r="O10" s="194" t="s">
        <v>35</v>
      </c>
      <c r="P10" s="195"/>
      <c r="Q10" s="194" t="s">
        <v>6</v>
      </c>
    </row>
    <row r="11" spans="1:17" s="97" customFormat="1" ht="15.75">
      <c r="A11" s="195"/>
      <c r="B11" s="195"/>
      <c r="C11" s="195"/>
      <c r="D11" s="194" t="s">
        <v>61</v>
      </c>
      <c r="E11" s="227" t="s">
        <v>62</v>
      </c>
      <c r="F11" s="194" t="s">
        <v>63</v>
      </c>
      <c r="G11" s="194" t="s">
        <v>63</v>
      </c>
      <c r="H11" s="194" t="s">
        <v>63</v>
      </c>
      <c r="I11" s="194" t="s">
        <v>63</v>
      </c>
      <c r="J11" s="194" t="s">
        <v>67</v>
      </c>
      <c r="K11" s="194" t="s">
        <v>122</v>
      </c>
      <c r="L11" s="194"/>
      <c r="M11" s="194" t="s">
        <v>39</v>
      </c>
      <c r="N11" s="227"/>
      <c r="O11" s="194" t="s">
        <v>36</v>
      </c>
      <c r="P11" s="195"/>
      <c r="Q11" s="194" t="s">
        <v>39</v>
      </c>
    </row>
    <row r="12" spans="1:17" s="97" customFormat="1" ht="15.75">
      <c r="A12" s="195"/>
      <c r="B12" s="195"/>
      <c r="C12" s="231"/>
      <c r="D12" s="232" t="s">
        <v>2</v>
      </c>
      <c r="E12" s="232" t="s">
        <v>2</v>
      </c>
      <c r="F12" s="232" t="s">
        <v>2</v>
      </c>
      <c r="G12" s="232" t="s">
        <v>2</v>
      </c>
      <c r="H12" s="232" t="s">
        <v>2</v>
      </c>
      <c r="I12" s="232" t="s">
        <v>2</v>
      </c>
      <c r="J12" s="232" t="s">
        <v>2</v>
      </c>
      <c r="K12" s="232" t="s">
        <v>2</v>
      </c>
      <c r="L12" s="227"/>
      <c r="M12" s="232" t="s">
        <v>2</v>
      </c>
      <c r="N12" s="227"/>
      <c r="O12" s="232" t="s">
        <v>2</v>
      </c>
      <c r="P12" s="195"/>
      <c r="Q12" s="232" t="s">
        <v>2</v>
      </c>
    </row>
    <row r="13" spans="1:17" s="97" customFormat="1" ht="15.75">
      <c r="A13" s="195"/>
      <c r="B13" s="195"/>
      <c r="C13" s="195"/>
      <c r="D13" s="194"/>
      <c r="E13" s="227"/>
      <c r="F13" s="195"/>
      <c r="G13" s="195"/>
      <c r="H13" s="195"/>
      <c r="I13" s="195"/>
      <c r="J13" s="195"/>
      <c r="K13" s="195"/>
      <c r="L13" s="195"/>
      <c r="M13" s="195"/>
      <c r="N13" s="233"/>
      <c r="O13" s="195"/>
      <c r="P13" s="195"/>
      <c r="Q13" s="195"/>
    </row>
    <row r="14" spans="1:17" s="97" customFormat="1" ht="8.25" customHeight="1">
      <c r="A14" s="195"/>
      <c r="B14" s="195"/>
      <c r="C14" s="195"/>
      <c r="D14" s="197"/>
      <c r="E14" s="196"/>
      <c r="F14" s="197"/>
      <c r="G14" s="197"/>
      <c r="H14" s="197"/>
      <c r="I14" s="197"/>
      <c r="J14" s="197"/>
      <c r="K14" s="197"/>
      <c r="L14" s="197"/>
      <c r="M14" s="197"/>
      <c r="N14" s="196"/>
      <c r="O14" s="195"/>
      <c r="P14" s="195"/>
      <c r="Q14" s="195"/>
    </row>
    <row r="15" spans="1:17" s="97" customFormat="1" ht="15.75">
      <c r="A15" s="195"/>
      <c r="B15" s="195"/>
      <c r="C15" s="195"/>
      <c r="D15" s="197"/>
      <c r="E15" s="196"/>
      <c r="F15" s="197"/>
      <c r="G15" s="197"/>
      <c r="H15" s="197"/>
      <c r="I15" s="197"/>
      <c r="J15" s="234"/>
      <c r="K15" s="197"/>
      <c r="L15" s="197"/>
      <c r="M15" s="197"/>
      <c r="N15" s="196"/>
      <c r="O15" s="195"/>
      <c r="P15" s="235"/>
      <c r="Q15" s="235"/>
    </row>
    <row r="16" spans="1:17" s="117" customFormat="1" ht="15.75">
      <c r="A16" s="195"/>
      <c r="B16" s="257" t="s">
        <v>256</v>
      </c>
      <c r="C16" s="195"/>
      <c r="D16" s="234">
        <v>588978</v>
      </c>
      <c r="E16" s="236">
        <v>699091</v>
      </c>
      <c r="F16" s="234">
        <v>2062</v>
      </c>
      <c r="G16" s="234">
        <v>290358</v>
      </c>
      <c r="H16" s="234">
        <v>110205</v>
      </c>
      <c r="I16" s="234">
        <v>66178</v>
      </c>
      <c r="J16" s="234">
        <v>500979</v>
      </c>
      <c r="K16" s="234">
        <v>0</v>
      </c>
      <c r="L16" s="234"/>
      <c r="M16" s="234">
        <f>SUM(D16:K16)</f>
        <v>2257851</v>
      </c>
      <c r="N16" s="236"/>
      <c r="O16" s="234">
        <v>48134</v>
      </c>
      <c r="P16" s="234"/>
      <c r="Q16" s="234">
        <f>+O16+M16</f>
        <v>2305985</v>
      </c>
    </row>
    <row r="17" spans="2:17" s="117" customFormat="1" ht="9.75" customHeight="1">
      <c r="B17" s="183"/>
      <c r="D17" s="151"/>
      <c r="E17" s="152"/>
      <c r="F17" s="151"/>
      <c r="G17" s="151"/>
      <c r="H17" s="151"/>
      <c r="I17" s="151"/>
      <c r="J17" s="151"/>
      <c r="K17" s="151"/>
      <c r="L17" s="151"/>
      <c r="M17" s="151"/>
      <c r="N17" s="152"/>
      <c r="O17" s="234"/>
      <c r="P17" s="151"/>
      <c r="Q17" s="151"/>
    </row>
    <row r="18" spans="2:17" s="117" customFormat="1" ht="15.75">
      <c r="B18" s="235" t="s">
        <v>263</v>
      </c>
      <c r="D18" s="301">
        <v>0</v>
      </c>
      <c r="E18" s="301">
        <v>0</v>
      </c>
      <c r="F18" s="302">
        <v>0</v>
      </c>
      <c r="G18" s="302">
        <f>-41668+4411</f>
        <v>-37257</v>
      </c>
      <c r="H18" s="234">
        <v>0</v>
      </c>
      <c r="I18" s="234">
        <v>-6705</v>
      </c>
      <c r="J18" s="234">
        <f>'P&amp;L'!I47</f>
        <v>50693</v>
      </c>
      <c r="K18" s="234">
        <v>0</v>
      </c>
      <c r="L18" s="234"/>
      <c r="M18" s="234">
        <f>SUM(D18:K18)</f>
        <v>6731</v>
      </c>
      <c r="N18" s="236"/>
      <c r="O18" s="234">
        <f>'P&amp;L'!I48-680</f>
        <v>-1188</v>
      </c>
      <c r="P18" s="234"/>
      <c r="Q18" s="234">
        <f>+O18+M18</f>
        <v>5543</v>
      </c>
    </row>
    <row r="19" spans="2:17" s="117" customFormat="1" ht="15.75">
      <c r="B19" s="235" t="s">
        <v>265</v>
      </c>
      <c r="D19" s="301">
        <v>588979</v>
      </c>
      <c r="E19" s="301">
        <v>-119228</v>
      </c>
      <c r="F19" s="302">
        <v>0</v>
      </c>
      <c r="G19" s="302">
        <v>0</v>
      </c>
      <c r="H19" s="234">
        <v>0</v>
      </c>
      <c r="I19" s="234">
        <v>0</v>
      </c>
      <c r="J19" s="234">
        <v>0</v>
      </c>
      <c r="K19" s="234">
        <v>0</v>
      </c>
      <c r="L19" s="234"/>
      <c r="M19" s="234">
        <f>SUM(D19:K19)</f>
        <v>469751</v>
      </c>
      <c r="N19" s="236"/>
      <c r="O19" s="234">
        <v>0</v>
      </c>
      <c r="P19" s="234"/>
      <c r="Q19" s="234">
        <f>+O19+M19</f>
        <v>469751</v>
      </c>
    </row>
    <row r="20" spans="2:17" s="117" customFormat="1" ht="15.75">
      <c r="B20" s="358" t="s">
        <v>314</v>
      </c>
      <c r="D20" s="301">
        <v>0</v>
      </c>
      <c r="E20" s="301">
        <v>0</v>
      </c>
      <c r="F20" s="301">
        <v>0</v>
      </c>
      <c r="G20" s="301">
        <v>0</v>
      </c>
      <c r="H20" s="301">
        <v>0</v>
      </c>
      <c r="I20" s="301">
        <v>0</v>
      </c>
      <c r="J20" s="301">
        <v>0</v>
      </c>
      <c r="K20" s="234">
        <v>-1444</v>
      </c>
      <c r="L20" s="234"/>
      <c r="M20" s="234">
        <f>SUM(D20:K20)</f>
        <v>-1444</v>
      </c>
      <c r="N20" s="236"/>
      <c r="O20" s="234">
        <v>0</v>
      </c>
      <c r="P20" s="234"/>
      <c r="Q20" s="234">
        <f>+M20+O20</f>
        <v>-1444</v>
      </c>
    </row>
    <row r="21" spans="2:17" s="117" customFormat="1" ht="15.75">
      <c r="B21" s="235" t="s">
        <v>300</v>
      </c>
      <c r="D21" s="301"/>
      <c r="E21" s="301"/>
      <c r="F21" s="302"/>
      <c r="G21" s="302"/>
      <c r="H21" s="234"/>
      <c r="I21" s="234"/>
      <c r="J21" s="234"/>
      <c r="K21" s="234"/>
      <c r="L21" s="234"/>
      <c r="M21" s="234"/>
      <c r="N21" s="236"/>
      <c r="P21" s="234"/>
      <c r="Q21" s="234"/>
    </row>
    <row r="22" spans="2:17" s="117" customFormat="1" ht="15.75">
      <c r="B22" s="235" t="s">
        <v>288</v>
      </c>
      <c r="D22" s="234">
        <v>0</v>
      </c>
      <c r="E22" s="234">
        <v>0</v>
      </c>
      <c r="F22" s="234">
        <v>0</v>
      </c>
      <c r="G22" s="234">
        <v>0</v>
      </c>
      <c r="H22" s="234">
        <v>0</v>
      </c>
      <c r="I22" s="234">
        <v>0</v>
      </c>
      <c r="J22" s="234">
        <v>0</v>
      </c>
      <c r="K22" s="234">
        <v>0</v>
      </c>
      <c r="L22" s="234"/>
      <c r="M22" s="234">
        <f aca="true" t="shared" si="0" ref="M22:M27">SUM(D22:K22)</f>
        <v>0</v>
      </c>
      <c r="N22" s="236"/>
      <c r="O22" s="234">
        <v>73799</v>
      </c>
      <c r="P22" s="234"/>
      <c r="Q22" s="234">
        <f>+O22+M22</f>
        <v>73799</v>
      </c>
    </row>
    <row r="23" spans="2:17" s="117" customFormat="1" ht="15.75">
      <c r="B23" s="195" t="s">
        <v>346</v>
      </c>
      <c r="D23" s="234">
        <v>0</v>
      </c>
      <c r="E23" s="234">
        <v>0</v>
      </c>
      <c r="F23" s="234">
        <v>0</v>
      </c>
      <c r="G23" s="234">
        <v>0</v>
      </c>
      <c r="H23" s="234">
        <v>0</v>
      </c>
      <c r="I23" s="234">
        <v>0</v>
      </c>
      <c r="J23" s="234">
        <v>0</v>
      </c>
      <c r="K23" s="234">
        <v>0</v>
      </c>
      <c r="L23" s="234"/>
      <c r="M23" s="234">
        <f t="shared" si="0"/>
        <v>0</v>
      </c>
      <c r="N23" s="236"/>
      <c r="O23" s="234">
        <v>-4677</v>
      </c>
      <c r="P23" s="234"/>
      <c r="Q23" s="234">
        <f>+M23+O23</f>
        <v>-4677</v>
      </c>
    </row>
    <row r="24" spans="2:17" s="117" customFormat="1" ht="15.75">
      <c r="B24" s="235" t="s">
        <v>354</v>
      </c>
      <c r="D24" s="234">
        <v>0</v>
      </c>
      <c r="E24" s="234">
        <v>0</v>
      </c>
      <c r="F24" s="234">
        <v>0</v>
      </c>
      <c r="G24" s="234">
        <v>0</v>
      </c>
      <c r="H24" s="234">
        <v>0</v>
      </c>
      <c r="I24" s="234">
        <v>0</v>
      </c>
      <c r="J24" s="234">
        <v>9541</v>
      </c>
      <c r="K24" s="234">
        <v>0</v>
      </c>
      <c r="L24" s="234"/>
      <c r="M24" s="234">
        <f t="shared" si="0"/>
        <v>9541</v>
      </c>
      <c r="N24" s="236"/>
      <c r="O24" s="234">
        <f>-9541</f>
        <v>-9541</v>
      </c>
      <c r="P24" s="234"/>
      <c r="Q24" s="234">
        <f>+M24+O24</f>
        <v>0</v>
      </c>
    </row>
    <row r="25" spans="2:17" s="117" customFormat="1" ht="15.75">
      <c r="B25" s="235" t="s">
        <v>345</v>
      </c>
      <c r="D25" s="234">
        <v>0</v>
      </c>
      <c r="E25" s="234">
        <v>0</v>
      </c>
      <c r="F25" s="234">
        <v>0</v>
      </c>
      <c r="G25" s="234">
        <v>0</v>
      </c>
      <c r="H25" s="234">
        <v>0</v>
      </c>
      <c r="I25" s="234">
        <v>0</v>
      </c>
      <c r="J25" s="234">
        <v>0</v>
      </c>
      <c r="K25" s="234">
        <v>0</v>
      </c>
      <c r="L25" s="234">
        <v>0</v>
      </c>
      <c r="M25" s="234">
        <f t="shared" si="0"/>
        <v>0</v>
      </c>
      <c r="N25" s="236"/>
      <c r="O25" s="234">
        <f>16859</f>
        <v>16859</v>
      </c>
      <c r="P25" s="234"/>
      <c r="Q25" s="234">
        <f>+M25+O25</f>
        <v>16859</v>
      </c>
    </row>
    <row r="26" spans="2:17" s="117" customFormat="1" ht="15.75">
      <c r="B26" s="358" t="s">
        <v>240</v>
      </c>
      <c r="D26" s="234">
        <v>0</v>
      </c>
      <c r="E26" s="234">
        <v>0</v>
      </c>
      <c r="F26" s="302">
        <v>-535</v>
      </c>
      <c r="G26" s="234">
        <v>0</v>
      </c>
      <c r="H26" s="234">
        <v>0</v>
      </c>
      <c r="I26" s="234">
        <v>0</v>
      </c>
      <c r="J26" s="234">
        <v>535</v>
      </c>
      <c r="K26" s="234">
        <v>0</v>
      </c>
      <c r="L26" s="234"/>
      <c r="M26" s="234">
        <f t="shared" si="0"/>
        <v>0</v>
      </c>
      <c r="N26" s="236"/>
      <c r="O26" s="234">
        <v>0</v>
      </c>
      <c r="P26" s="234"/>
      <c r="Q26" s="234">
        <f>+M26+O26</f>
        <v>0</v>
      </c>
    </row>
    <row r="27" spans="2:17" s="117" customFormat="1" ht="15.75">
      <c r="B27" s="358" t="s">
        <v>322</v>
      </c>
      <c r="D27" s="234">
        <v>0</v>
      </c>
      <c r="E27" s="234">
        <v>0</v>
      </c>
      <c r="F27" s="302">
        <v>22</v>
      </c>
      <c r="G27" s="234">
        <v>0</v>
      </c>
      <c r="H27" s="234">
        <v>0</v>
      </c>
      <c r="I27" s="234">
        <v>0</v>
      </c>
      <c r="J27" s="234">
        <v>0</v>
      </c>
      <c r="K27" s="234">
        <v>0</v>
      </c>
      <c r="L27" s="234"/>
      <c r="M27" s="234">
        <f t="shared" si="0"/>
        <v>22</v>
      </c>
      <c r="N27" s="236"/>
      <c r="O27" s="234">
        <v>0</v>
      </c>
      <c r="P27" s="234"/>
      <c r="Q27" s="234">
        <f>+M27+O27</f>
        <v>22</v>
      </c>
    </row>
    <row r="28" spans="1:17" s="117" customFormat="1" ht="9" customHeight="1">
      <c r="A28" s="183"/>
      <c r="B28" s="364"/>
      <c r="C28" s="132"/>
      <c r="D28" s="153"/>
      <c r="E28" s="153"/>
      <c r="F28" s="154"/>
      <c r="G28" s="154"/>
      <c r="H28" s="152"/>
      <c r="I28" s="151"/>
      <c r="J28" s="151"/>
      <c r="K28" s="151"/>
      <c r="L28" s="151"/>
      <c r="M28" s="151"/>
      <c r="N28" s="152"/>
      <c r="O28" s="151"/>
      <c r="P28" s="151"/>
      <c r="Q28" s="151"/>
    </row>
    <row r="29" spans="2:22" s="115" customFormat="1" ht="16.5" thickBot="1">
      <c r="B29" s="365" t="s">
        <v>342</v>
      </c>
      <c r="C29" s="99"/>
      <c r="D29" s="300">
        <f aca="true" t="shared" si="1" ref="D29:K29">SUM(D16:D28)</f>
        <v>1177957</v>
      </c>
      <c r="E29" s="300">
        <f t="shared" si="1"/>
        <v>579863</v>
      </c>
      <c r="F29" s="300">
        <f t="shared" si="1"/>
        <v>1549</v>
      </c>
      <c r="G29" s="300">
        <f t="shared" si="1"/>
        <v>253101</v>
      </c>
      <c r="H29" s="300">
        <f t="shared" si="1"/>
        <v>110205</v>
      </c>
      <c r="I29" s="300">
        <f t="shared" si="1"/>
        <v>59473</v>
      </c>
      <c r="J29" s="300">
        <f t="shared" si="1"/>
        <v>561748</v>
      </c>
      <c r="K29" s="300">
        <f t="shared" si="1"/>
        <v>-1444</v>
      </c>
      <c r="L29" s="303"/>
      <c r="M29" s="300">
        <f>SUM(M16:M28)</f>
        <v>2742452</v>
      </c>
      <c r="N29" s="303"/>
      <c r="O29" s="300">
        <f>SUM(O16:O27)</f>
        <v>123386</v>
      </c>
      <c r="P29" s="261"/>
      <c r="Q29" s="300">
        <f>SUM(Q16:Q28)</f>
        <v>2865838</v>
      </c>
      <c r="R29" s="189"/>
      <c r="S29" s="189"/>
      <c r="T29" s="189"/>
      <c r="U29" s="189"/>
      <c r="V29" s="189"/>
    </row>
    <row r="30" spans="2:22" s="117" customFormat="1" ht="16.5" thickTop="1">
      <c r="B30" s="132"/>
      <c r="C30" s="126"/>
      <c r="D30" s="304"/>
      <c r="E30" s="304"/>
      <c r="F30" s="197"/>
      <c r="G30" s="197"/>
      <c r="H30" s="196"/>
      <c r="I30" s="197"/>
      <c r="J30" s="234"/>
      <c r="K30" s="197"/>
      <c r="L30" s="197"/>
      <c r="M30" s="197"/>
      <c r="N30" s="236"/>
      <c r="O30" s="197"/>
      <c r="P30" s="234"/>
      <c r="Q30" s="234"/>
      <c r="R30" s="195"/>
      <c r="S30" s="195"/>
      <c r="T30" s="195"/>
      <c r="U30" s="195"/>
      <c r="V30" s="195"/>
    </row>
    <row r="31" spans="2:17" s="117" customFormat="1" ht="15.75">
      <c r="B31" s="132"/>
      <c r="C31" s="126"/>
      <c r="D31" s="155"/>
      <c r="E31" s="153"/>
      <c r="F31" s="128"/>
      <c r="G31" s="128"/>
      <c r="H31" s="127"/>
      <c r="I31" s="128"/>
      <c r="J31" s="128"/>
      <c r="K31" s="128"/>
      <c r="L31" s="128"/>
      <c r="M31" s="128"/>
      <c r="N31" s="127"/>
      <c r="O31" s="128"/>
      <c r="P31" s="128"/>
      <c r="Q31" s="128"/>
    </row>
    <row r="32" spans="1:17" s="117" customFormat="1" ht="6.75" customHeight="1">
      <c r="A32" s="132"/>
      <c r="B32" s="132"/>
      <c r="C32" s="126"/>
      <c r="D32" s="155"/>
      <c r="E32" s="153"/>
      <c r="F32" s="127"/>
      <c r="G32" s="127"/>
      <c r="H32" s="127"/>
      <c r="I32" s="127"/>
      <c r="J32" s="127"/>
      <c r="K32" s="127"/>
      <c r="L32" s="127"/>
      <c r="M32" s="127"/>
      <c r="N32" s="127"/>
      <c r="O32" s="128"/>
      <c r="P32" s="128"/>
      <c r="Q32" s="128"/>
    </row>
    <row r="33" spans="2:17" s="117" customFormat="1" ht="8.25" customHeight="1">
      <c r="B33" s="195"/>
      <c r="C33" s="231"/>
      <c r="D33" s="304"/>
      <c r="E33" s="301"/>
      <c r="F33" s="196"/>
      <c r="G33" s="196"/>
      <c r="H33" s="196"/>
      <c r="I33" s="196"/>
      <c r="J33" s="196"/>
      <c r="K33" s="196"/>
      <c r="L33" s="196"/>
      <c r="M33" s="196"/>
      <c r="N33" s="196"/>
      <c r="O33" s="196"/>
      <c r="P33" s="197"/>
      <c r="Q33" s="196"/>
    </row>
    <row r="34" spans="2:17" s="117" customFormat="1" ht="15.75">
      <c r="B34" s="189" t="s">
        <v>236</v>
      </c>
      <c r="C34" s="195"/>
      <c r="D34" s="234">
        <v>627485</v>
      </c>
      <c r="E34" s="236">
        <v>797104</v>
      </c>
      <c r="F34" s="234">
        <v>1355</v>
      </c>
      <c r="G34" s="234">
        <v>-11504</v>
      </c>
      <c r="H34" s="234">
        <v>74200</v>
      </c>
      <c r="I34" s="234">
        <v>67625</v>
      </c>
      <c r="J34" s="234">
        <v>508189</v>
      </c>
      <c r="K34" s="234">
        <v>-97999</v>
      </c>
      <c r="L34" s="234"/>
      <c r="M34" s="234">
        <f>SUM(D34:K34)</f>
        <v>1966455</v>
      </c>
      <c r="N34" s="236"/>
      <c r="O34" s="234">
        <v>160751</v>
      </c>
      <c r="P34" s="234"/>
      <c r="Q34" s="234">
        <f>+O34+M34</f>
        <v>2127206</v>
      </c>
    </row>
    <row r="35" spans="4:17" s="117" customFormat="1" ht="9" customHeight="1">
      <c r="D35" s="151"/>
      <c r="E35" s="152"/>
      <c r="F35" s="151"/>
      <c r="G35" s="151"/>
      <c r="H35" s="151"/>
      <c r="I35" s="151"/>
      <c r="J35" s="151"/>
      <c r="K35" s="151"/>
      <c r="L35" s="151"/>
      <c r="M35" s="151"/>
      <c r="N35" s="152"/>
      <c r="O35" s="234"/>
      <c r="P35" s="151"/>
      <c r="Q35" s="151"/>
    </row>
    <row r="36" spans="1:17" s="117" customFormat="1" ht="15.75">
      <c r="A36" s="195"/>
      <c r="B36" s="235" t="s">
        <v>263</v>
      </c>
      <c r="D36" s="301">
        <v>0</v>
      </c>
      <c r="E36" s="301">
        <v>0</v>
      </c>
      <c r="F36" s="302">
        <v>0</v>
      </c>
      <c r="G36" s="302">
        <f>288697-2084</f>
        <v>286613</v>
      </c>
      <c r="H36" s="234">
        <v>9</v>
      </c>
      <c r="I36" s="234">
        <v>-937</v>
      </c>
      <c r="J36" s="234">
        <v>-71563</v>
      </c>
      <c r="K36" s="234">
        <v>0</v>
      </c>
      <c r="L36" s="234"/>
      <c r="M36" s="234">
        <f>SUM(D36:K36)</f>
        <v>214122</v>
      </c>
      <c r="N36" s="236"/>
      <c r="O36" s="234">
        <f>17545+2215</f>
        <v>19760</v>
      </c>
      <c r="P36" s="234"/>
      <c r="Q36" s="234">
        <f>+M36+O36</f>
        <v>233882</v>
      </c>
    </row>
    <row r="37" spans="1:17" s="117" customFormat="1" ht="15.75">
      <c r="A37" s="195"/>
      <c r="B37" s="195" t="s">
        <v>315</v>
      </c>
      <c r="D37" s="301">
        <v>0</v>
      </c>
      <c r="E37" s="301">
        <v>0</v>
      </c>
      <c r="F37" s="302">
        <v>0</v>
      </c>
      <c r="G37" s="302">
        <v>0</v>
      </c>
      <c r="H37" s="234">
        <v>0</v>
      </c>
      <c r="I37" s="234">
        <v>0</v>
      </c>
      <c r="J37" s="234">
        <v>0</v>
      </c>
      <c r="K37" s="234">
        <v>-15</v>
      </c>
      <c r="L37" s="234"/>
      <c r="M37" s="234">
        <f>SUM(D37:K37)</f>
        <v>-15</v>
      </c>
      <c r="N37" s="236"/>
      <c r="O37" s="234">
        <v>0</v>
      </c>
      <c r="P37" s="234"/>
      <c r="Q37" s="234">
        <f>+M37+O37</f>
        <v>-15</v>
      </c>
    </row>
    <row r="38" spans="1:17" s="117" customFormat="1" ht="15.75" customHeight="1">
      <c r="A38" s="195"/>
      <c r="B38" s="195" t="s">
        <v>240</v>
      </c>
      <c r="D38" s="301">
        <v>0</v>
      </c>
      <c r="E38" s="301">
        <v>0</v>
      </c>
      <c r="F38" s="302">
        <v>0</v>
      </c>
      <c r="G38" s="302">
        <v>0</v>
      </c>
      <c r="H38" s="234">
        <v>-28</v>
      </c>
      <c r="I38" s="234">
        <v>0</v>
      </c>
      <c r="J38" s="234">
        <v>28</v>
      </c>
      <c r="K38" s="234">
        <v>0</v>
      </c>
      <c r="L38" s="234"/>
      <c r="M38" s="234">
        <f>SUM(D38:K38)</f>
        <v>0</v>
      </c>
      <c r="N38" s="236"/>
      <c r="O38" s="234">
        <v>0</v>
      </c>
      <c r="P38" s="234"/>
      <c r="Q38" s="234">
        <f>+M38+O38</f>
        <v>0</v>
      </c>
    </row>
    <row r="39" spans="1:17" s="117" customFormat="1" ht="15.75" customHeight="1">
      <c r="A39" s="195"/>
      <c r="B39" s="195" t="s">
        <v>312</v>
      </c>
      <c r="D39" s="301">
        <v>-38507</v>
      </c>
      <c r="E39" s="301">
        <v>-98014</v>
      </c>
      <c r="F39" s="302"/>
      <c r="G39" s="302"/>
      <c r="H39" s="234">
        <v>38507</v>
      </c>
      <c r="I39" s="234"/>
      <c r="J39" s="234"/>
      <c r="K39" s="234">
        <v>98014</v>
      </c>
      <c r="L39" s="234"/>
      <c r="M39" s="234">
        <f>SUM(D39:K39)</f>
        <v>0</v>
      </c>
      <c r="N39" s="236"/>
      <c r="O39" s="234">
        <v>0</v>
      </c>
      <c r="P39" s="234"/>
      <c r="Q39" s="234">
        <f>+M39+O39</f>
        <v>0</v>
      </c>
    </row>
    <row r="40" spans="1:17" s="117" customFormat="1" ht="15.75" customHeight="1">
      <c r="A40" s="195"/>
      <c r="B40" s="195" t="s">
        <v>344</v>
      </c>
      <c r="D40" s="301">
        <v>0</v>
      </c>
      <c r="E40" s="301">
        <v>0</v>
      </c>
      <c r="F40" s="302">
        <v>0</v>
      </c>
      <c r="G40" s="302">
        <v>0</v>
      </c>
      <c r="H40" s="234">
        <v>-2484</v>
      </c>
      <c r="I40" s="234">
        <v>0</v>
      </c>
      <c r="J40" s="234">
        <v>2484</v>
      </c>
      <c r="K40" s="234">
        <v>0</v>
      </c>
      <c r="L40" s="234"/>
      <c r="M40" s="234">
        <f>SUM(D40:K40)</f>
        <v>0</v>
      </c>
      <c r="N40" s="236"/>
      <c r="O40" s="234">
        <v>-132550</v>
      </c>
      <c r="P40" s="234"/>
      <c r="Q40" s="234">
        <f>+M40+O40</f>
        <v>-132550</v>
      </c>
    </row>
    <row r="41" spans="1:17" s="117" customFormat="1" ht="9" customHeight="1">
      <c r="A41" s="195"/>
      <c r="B41" s="132"/>
      <c r="C41" s="132"/>
      <c r="D41" s="153"/>
      <c r="E41" s="153"/>
      <c r="F41" s="154"/>
      <c r="G41" s="154"/>
      <c r="H41" s="152"/>
      <c r="I41" s="151"/>
      <c r="J41" s="151"/>
      <c r="K41" s="151"/>
      <c r="L41" s="151"/>
      <c r="M41" s="151"/>
      <c r="N41" s="152"/>
      <c r="O41" s="151"/>
      <c r="P41" s="151"/>
      <c r="Q41" s="151"/>
    </row>
    <row r="42" spans="2:17" s="117" customFormat="1" ht="16.5" thickBot="1">
      <c r="B42" s="237" t="s">
        <v>343</v>
      </c>
      <c r="C42" s="99"/>
      <c r="D42" s="300">
        <f aca="true" t="shared" si="2" ref="D42:K42">SUM(D34:D41)</f>
        <v>588978</v>
      </c>
      <c r="E42" s="300">
        <f t="shared" si="2"/>
        <v>699090</v>
      </c>
      <c r="F42" s="300">
        <f t="shared" si="2"/>
        <v>1355</v>
      </c>
      <c r="G42" s="300">
        <f t="shared" si="2"/>
        <v>275109</v>
      </c>
      <c r="H42" s="300">
        <f t="shared" si="2"/>
        <v>110204</v>
      </c>
      <c r="I42" s="300">
        <f t="shared" si="2"/>
        <v>66688</v>
      </c>
      <c r="J42" s="300">
        <f t="shared" si="2"/>
        <v>439138</v>
      </c>
      <c r="K42" s="300">
        <f t="shared" si="2"/>
        <v>0</v>
      </c>
      <c r="L42" s="303"/>
      <c r="M42" s="300">
        <f>SUM(M34:M41)</f>
        <v>2180562</v>
      </c>
      <c r="N42" s="303"/>
      <c r="O42" s="300">
        <f>SUM(O34:O41)</f>
        <v>47961</v>
      </c>
      <c r="P42" s="261"/>
      <c r="Q42" s="300">
        <f>SUM(Q34:Q41)</f>
        <v>2228523</v>
      </c>
    </row>
    <row r="43" spans="2:17" s="117" customFormat="1" ht="16.5" thickTop="1">
      <c r="B43" s="237"/>
      <c r="C43" s="99"/>
      <c r="D43" s="303"/>
      <c r="E43" s="303"/>
      <c r="F43" s="303"/>
      <c r="G43" s="303"/>
      <c r="H43" s="303"/>
      <c r="I43" s="303"/>
      <c r="J43" s="303"/>
      <c r="K43" s="303"/>
      <c r="L43" s="303"/>
      <c r="M43" s="303"/>
      <c r="N43" s="303"/>
      <c r="O43" s="303"/>
      <c r="P43" s="261"/>
      <c r="Q43" s="303"/>
    </row>
    <row r="44" spans="3:17" s="117" customFormat="1" ht="15.75">
      <c r="C44" s="126"/>
      <c r="D44" s="155"/>
      <c r="E44" s="153"/>
      <c r="F44" s="128"/>
      <c r="G44" s="128"/>
      <c r="H44" s="128"/>
      <c r="I44" s="128"/>
      <c r="J44" s="128"/>
      <c r="K44" s="128"/>
      <c r="L44" s="128"/>
      <c r="M44" s="128"/>
      <c r="N44" s="128"/>
      <c r="O44" s="128"/>
      <c r="P44" s="128"/>
      <c r="Q44" s="128"/>
    </row>
    <row r="45" spans="2:17" s="97" customFormat="1" ht="30.75" customHeight="1">
      <c r="B45" s="156"/>
      <c r="C45" s="156"/>
      <c r="D45" s="156"/>
      <c r="E45" s="156"/>
      <c r="F45" s="156"/>
      <c r="G45" s="156"/>
      <c r="H45" s="156"/>
      <c r="I45" s="156"/>
      <c r="J45" s="156"/>
      <c r="K45" s="156"/>
      <c r="L45" s="156"/>
      <c r="M45" s="156"/>
      <c r="N45" s="156"/>
      <c r="O45" s="156"/>
      <c r="P45" s="156"/>
      <c r="Q45" s="156"/>
    </row>
    <row r="46" spans="2:17" s="97" customFormat="1" ht="15.75">
      <c r="B46" s="150"/>
      <c r="C46" s="150"/>
      <c r="D46" s="157"/>
      <c r="E46" s="157"/>
      <c r="F46" s="103"/>
      <c r="G46" s="103"/>
      <c r="H46" s="103"/>
      <c r="I46" s="103"/>
      <c r="J46" s="103"/>
      <c r="K46" s="103"/>
      <c r="L46" s="103"/>
      <c r="M46" s="103"/>
      <c r="N46" s="103"/>
      <c r="O46" s="101"/>
      <c r="P46" s="101"/>
      <c r="Q46" s="101"/>
    </row>
    <row r="47" spans="2:17" ht="15">
      <c r="B47" s="158"/>
      <c r="C47" s="158"/>
      <c r="D47" s="159"/>
      <c r="E47" s="159"/>
      <c r="F47" s="160"/>
      <c r="G47" s="160"/>
      <c r="H47" s="160"/>
      <c r="I47" s="160"/>
      <c r="J47" s="160"/>
      <c r="K47" s="160"/>
      <c r="L47" s="160"/>
      <c r="M47" s="160"/>
      <c r="N47" s="160"/>
      <c r="O47" s="161"/>
      <c r="P47" s="161"/>
      <c r="Q47" s="161"/>
    </row>
    <row r="48" spans="2:17" ht="15">
      <c r="B48" s="158"/>
      <c r="C48" s="162"/>
      <c r="D48" s="159"/>
      <c r="E48" s="159"/>
      <c r="F48" s="160"/>
      <c r="G48" s="160"/>
      <c r="H48" s="160"/>
      <c r="I48" s="160"/>
      <c r="J48" s="160"/>
      <c r="K48" s="160"/>
      <c r="L48" s="160"/>
      <c r="M48" s="160"/>
      <c r="N48" s="160"/>
      <c r="O48" s="160"/>
      <c r="P48" s="160"/>
      <c r="Q48" s="160"/>
    </row>
    <row r="49" spans="2:17" ht="15">
      <c r="B49" s="158"/>
      <c r="C49" s="158"/>
      <c r="D49" s="159"/>
      <c r="E49" s="159"/>
      <c r="F49" s="160"/>
      <c r="G49" s="160"/>
      <c r="H49" s="160"/>
      <c r="I49" s="160"/>
      <c r="J49" s="160"/>
      <c r="K49" s="160"/>
      <c r="L49" s="160"/>
      <c r="M49" s="160"/>
      <c r="N49" s="160"/>
      <c r="O49" s="160"/>
      <c r="P49" s="160"/>
      <c r="Q49" s="160"/>
    </row>
    <row r="50" spans="2:14" ht="15">
      <c r="B50" s="158"/>
      <c r="C50" s="158"/>
      <c r="D50" s="159"/>
      <c r="E50" s="159"/>
      <c r="F50" s="160"/>
      <c r="G50" s="160"/>
      <c r="H50" s="160"/>
      <c r="I50" s="160"/>
      <c r="J50" s="160"/>
      <c r="K50" s="160"/>
      <c r="L50" s="160"/>
      <c r="M50" s="160"/>
      <c r="N50" s="160"/>
    </row>
    <row r="51" spans="2:14" ht="15">
      <c r="B51" s="158"/>
      <c r="C51" s="158"/>
      <c r="D51" s="159"/>
      <c r="E51" s="159"/>
      <c r="F51" s="160"/>
      <c r="G51" s="160"/>
      <c r="H51" s="160"/>
      <c r="I51" s="160"/>
      <c r="J51" s="160"/>
      <c r="K51" s="160"/>
      <c r="L51" s="160"/>
      <c r="M51" s="160"/>
      <c r="N51" s="160"/>
    </row>
    <row r="52" spans="2:14" ht="15">
      <c r="B52" s="158"/>
      <c r="C52" s="158"/>
      <c r="D52" s="159"/>
      <c r="E52" s="159"/>
      <c r="F52" s="160"/>
      <c r="G52" s="160"/>
      <c r="H52" s="160"/>
      <c r="I52" s="160"/>
      <c r="J52" s="160"/>
      <c r="K52" s="160"/>
      <c r="L52" s="160"/>
      <c r="M52" s="160"/>
      <c r="N52" s="160"/>
    </row>
    <row r="53" spans="2:14" ht="15">
      <c r="B53" s="158"/>
      <c r="C53" s="158"/>
      <c r="D53" s="159"/>
      <c r="E53" s="159"/>
      <c r="F53" s="160"/>
      <c r="G53" s="160"/>
      <c r="H53" s="160"/>
      <c r="I53" s="160"/>
      <c r="J53" s="160"/>
      <c r="K53" s="160"/>
      <c r="L53" s="160"/>
      <c r="M53" s="160"/>
      <c r="N53" s="160"/>
    </row>
    <row r="54" spans="2:14" ht="15">
      <c r="B54" s="158"/>
      <c r="C54" s="158"/>
      <c r="D54" s="159"/>
      <c r="E54" s="159"/>
      <c r="F54" s="160"/>
      <c r="G54" s="160"/>
      <c r="H54" s="160"/>
      <c r="I54" s="160"/>
      <c r="J54" s="160"/>
      <c r="K54" s="160"/>
      <c r="L54" s="160"/>
      <c r="M54" s="160"/>
      <c r="N54" s="160"/>
    </row>
    <row r="55" spans="2:14" ht="15">
      <c r="B55" s="158"/>
      <c r="C55" s="158"/>
      <c r="D55" s="159"/>
      <c r="E55" s="159"/>
      <c r="F55" s="160"/>
      <c r="G55" s="160"/>
      <c r="H55" s="160"/>
      <c r="I55" s="160"/>
      <c r="J55" s="160"/>
      <c r="K55" s="160"/>
      <c r="L55" s="160"/>
      <c r="M55" s="160"/>
      <c r="N55" s="160"/>
    </row>
    <row r="56" spans="2:14" ht="15">
      <c r="B56" s="158"/>
      <c r="C56" s="158"/>
      <c r="D56" s="159"/>
      <c r="E56" s="159"/>
      <c r="F56" s="160"/>
      <c r="G56" s="160"/>
      <c r="H56" s="160"/>
      <c r="I56" s="160"/>
      <c r="J56" s="160"/>
      <c r="K56" s="160"/>
      <c r="L56" s="160"/>
      <c r="M56" s="160"/>
      <c r="N56" s="160"/>
    </row>
    <row r="57" spans="2:14" ht="15">
      <c r="B57" s="158"/>
      <c r="C57" s="158"/>
      <c r="D57" s="159"/>
      <c r="E57" s="159"/>
      <c r="F57" s="160"/>
      <c r="G57" s="160"/>
      <c r="H57" s="160"/>
      <c r="I57" s="160"/>
      <c r="J57" s="160"/>
      <c r="K57" s="160"/>
      <c r="L57" s="160"/>
      <c r="M57" s="160"/>
      <c r="N57" s="160"/>
    </row>
    <row r="58" spans="2:14" ht="15">
      <c r="B58" s="158"/>
      <c r="C58" s="158"/>
      <c r="D58" s="159"/>
      <c r="E58" s="159"/>
      <c r="F58" s="160"/>
      <c r="G58" s="160"/>
      <c r="H58" s="160"/>
      <c r="I58" s="160"/>
      <c r="J58" s="160"/>
      <c r="K58" s="160"/>
      <c r="L58" s="160"/>
      <c r="M58" s="160"/>
      <c r="N58" s="160"/>
    </row>
    <row r="59" spans="2:14" ht="15">
      <c r="B59" s="158"/>
      <c r="C59" s="158"/>
      <c r="D59" s="159"/>
      <c r="E59" s="159"/>
      <c r="F59" s="160"/>
      <c r="G59" s="160"/>
      <c r="H59" s="160"/>
      <c r="I59" s="160"/>
      <c r="J59" s="160"/>
      <c r="K59" s="160"/>
      <c r="L59" s="160"/>
      <c r="M59" s="160"/>
      <c r="N59" s="160"/>
    </row>
    <row r="60" spans="2:14" ht="15">
      <c r="B60" s="158"/>
      <c r="C60" s="158"/>
      <c r="D60" s="159"/>
      <c r="E60" s="159"/>
      <c r="F60" s="160"/>
      <c r="G60" s="160"/>
      <c r="H60" s="160"/>
      <c r="I60" s="160"/>
      <c r="J60" s="160"/>
      <c r="K60" s="160"/>
      <c r="L60" s="160"/>
      <c r="M60" s="160"/>
      <c r="N60" s="160"/>
    </row>
    <row r="61" spans="2:14" ht="15">
      <c r="B61" s="158"/>
      <c r="C61" s="158"/>
      <c r="D61" s="159"/>
      <c r="E61" s="159"/>
      <c r="F61" s="160"/>
      <c r="G61" s="160"/>
      <c r="H61" s="160"/>
      <c r="I61" s="160"/>
      <c r="J61" s="160"/>
      <c r="K61" s="160"/>
      <c r="L61" s="160"/>
      <c r="M61" s="160"/>
      <c r="N61" s="160"/>
    </row>
    <row r="62" spans="2:5" ht="15">
      <c r="B62" s="163"/>
      <c r="C62" s="163"/>
      <c r="D62" s="164"/>
      <c r="E62" s="164"/>
    </row>
    <row r="63" spans="2:5" ht="15">
      <c r="B63" s="163"/>
      <c r="C63" s="163"/>
      <c r="D63" s="164"/>
      <c r="E63" s="164"/>
    </row>
    <row r="64" spans="2:5" ht="15">
      <c r="B64" s="158"/>
      <c r="C64" s="158"/>
      <c r="D64" s="164"/>
      <c r="E64" s="164"/>
    </row>
    <row r="65" spans="2:5" ht="15">
      <c r="B65" s="158"/>
      <c r="C65" s="158"/>
      <c r="D65" s="164"/>
      <c r="E65" s="164"/>
    </row>
    <row r="66" spans="2:5" ht="15">
      <c r="B66" s="158"/>
      <c r="C66" s="158"/>
      <c r="D66" s="164"/>
      <c r="E66" s="164"/>
    </row>
    <row r="67" spans="2:5" ht="15">
      <c r="B67" s="158"/>
      <c r="C67" s="158"/>
      <c r="D67" s="164"/>
      <c r="E67" s="164"/>
    </row>
    <row r="68" spans="2:5" ht="15">
      <c r="B68" s="158"/>
      <c r="C68" s="158"/>
      <c r="D68" s="164"/>
      <c r="E68" s="164"/>
    </row>
    <row r="69" spans="2:5" ht="15">
      <c r="B69" s="158"/>
      <c r="C69" s="158"/>
      <c r="D69" s="164"/>
      <c r="E69" s="164"/>
    </row>
    <row r="70" spans="2:5" ht="15">
      <c r="B70" s="158"/>
      <c r="C70" s="158"/>
      <c r="D70" s="165"/>
      <c r="E70" s="165"/>
    </row>
    <row r="71" spans="2:5" ht="15">
      <c r="B71" s="163"/>
      <c r="C71" s="163"/>
      <c r="D71" s="164"/>
      <c r="E71" s="164"/>
    </row>
    <row r="72" spans="2:5" ht="15">
      <c r="B72" s="163"/>
      <c r="C72" s="163"/>
      <c r="D72" s="164"/>
      <c r="E72" s="164"/>
    </row>
    <row r="73" spans="2:5" ht="15">
      <c r="B73" s="163"/>
      <c r="C73" s="163"/>
      <c r="D73" s="164"/>
      <c r="E73" s="164"/>
    </row>
    <row r="74" spans="2:5" ht="15">
      <c r="B74" s="163"/>
      <c r="C74" s="163"/>
      <c r="D74" s="164"/>
      <c r="E74" s="164"/>
    </row>
    <row r="75" spans="2:5" ht="15">
      <c r="B75" s="163"/>
      <c r="C75" s="163"/>
      <c r="D75" s="164"/>
      <c r="E75" s="164"/>
    </row>
    <row r="76" spans="2:5" ht="15">
      <c r="B76" s="158"/>
      <c r="C76" s="158"/>
      <c r="D76" s="165"/>
      <c r="E76" s="165"/>
    </row>
    <row r="77" spans="2:5" ht="15">
      <c r="B77" s="158"/>
      <c r="C77" s="158"/>
      <c r="D77" s="165"/>
      <c r="E77" s="165"/>
    </row>
    <row r="78" spans="2:5" ht="15">
      <c r="B78" s="163"/>
      <c r="C78" s="163"/>
      <c r="D78" s="166"/>
      <c r="E78" s="166"/>
    </row>
    <row r="79" spans="2:5" ht="15">
      <c r="B79" s="158"/>
      <c r="C79" s="158"/>
      <c r="D79" s="158"/>
      <c r="E79" s="158"/>
    </row>
    <row r="80" spans="2:5" ht="15">
      <c r="B80" s="158"/>
      <c r="C80" s="158"/>
      <c r="D80" s="158"/>
      <c r="E80" s="158"/>
    </row>
    <row r="81" spans="2:5" ht="15">
      <c r="B81" s="158"/>
      <c r="C81" s="158"/>
      <c r="D81" s="158"/>
      <c r="E81" s="158"/>
    </row>
    <row r="82" spans="2:5" ht="15">
      <c r="B82" s="158"/>
      <c r="C82" s="158"/>
      <c r="D82" s="158"/>
      <c r="E82" s="158"/>
    </row>
    <row r="83" spans="2:5" ht="15">
      <c r="B83" s="158"/>
      <c r="C83" s="158"/>
      <c r="D83" s="158"/>
      <c r="E83" s="158"/>
    </row>
    <row r="84" spans="2:5" ht="15">
      <c r="B84" s="158"/>
      <c r="C84" s="158"/>
      <c r="D84" s="158"/>
      <c r="E84" s="158"/>
    </row>
    <row r="85" spans="2:5" ht="15">
      <c r="B85" s="158"/>
      <c r="C85" s="158"/>
      <c r="D85" s="158"/>
      <c r="E85" s="158"/>
    </row>
    <row r="86" spans="2:5" ht="15">
      <c r="B86" s="158"/>
      <c r="C86" s="158"/>
      <c r="D86" s="158"/>
      <c r="E86" s="158"/>
    </row>
    <row r="87" spans="2:5" ht="15">
      <c r="B87" s="158"/>
      <c r="C87" s="158"/>
      <c r="D87" s="158"/>
      <c r="E87" s="158"/>
    </row>
    <row r="88" spans="2:5" ht="15">
      <c r="B88" s="158"/>
      <c r="C88" s="158"/>
      <c r="D88" s="158"/>
      <c r="E88" s="158"/>
    </row>
    <row r="89" spans="2:5" ht="15">
      <c r="B89" s="158"/>
      <c r="C89" s="158"/>
      <c r="D89" s="158"/>
      <c r="E89" s="158"/>
    </row>
    <row r="90" spans="2:5" ht="15">
      <c r="B90" s="158"/>
      <c r="C90" s="158"/>
      <c r="D90" s="158"/>
      <c r="E90" s="158"/>
    </row>
    <row r="91" spans="2:5" ht="15">
      <c r="B91" s="158"/>
      <c r="C91" s="158"/>
      <c r="D91" s="158"/>
      <c r="E91" s="158"/>
    </row>
    <row r="92" spans="2:5" ht="15">
      <c r="B92" s="158"/>
      <c r="C92" s="158"/>
      <c r="D92" s="158"/>
      <c r="E92" s="158"/>
    </row>
    <row r="93" spans="2:5" ht="15">
      <c r="B93" s="158"/>
      <c r="C93" s="158"/>
      <c r="D93" s="158"/>
      <c r="E93" s="158"/>
    </row>
    <row r="94" spans="2:5" ht="15">
      <c r="B94" s="158"/>
      <c r="C94" s="158"/>
      <c r="D94" s="158"/>
      <c r="E94" s="158"/>
    </row>
    <row r="95" spans="2:5" ht="15">
      <c r="B95" s="158"/>
      <c r="C95" s="158"/>
      <c r="D95" s="158"/>
      <c r="E95" s="158"/>
    </row>
    <row r="96" spans="2:5" ht="15">
      <c r="B96" s="158"/>
      <c r="C96" s="158"/>
      <c r="D96" s="158"/>
      <c r="E96" s="158"/>
    </row>
    <row r="97" spans="2:5" ht="15">
      <c r="B97" s="158"/>
      <c r="C97" s="158"/>
      <c r="D97" s="158"/>
      <c r="E97" s="158"/>
    </row>
    <row r="98" spans="2:5" ht="15">
      <c r="B98" s="158"/>
      <c r="C98" s="158"/>
      <c r="D98" s="158"/>
      <c r="E98" s="158"/>
    </row>
    <row r="99" spans="2:5" ht="15">
      <c r="B99" s="158"/>
      <c r="C99" s="158"/>
      <c r="D99" s="158"/>
      <c r="E99" s="158"/>
    </row>
    <row r="100" spans="2:5" ht="15">
      <c r="B100" s="158"/>
      <c r="C100" s="158"/>
      <c r="D100" s="158"/>
      <c r="E100" s="158"/>
    </row>
    <row r="101" spans="2:5" ht="15">
      <c r="B101" s="158"/>
      <c r="C101" s="158"/>
      <c r="D101" s="158"/>
      <c r="E101" s="158"/>
    </row>
    <row r="102" spans="2:5" ht="15">
      <c r="B102" s="158"/>
      <c r="C102" s="158"/>
      <c r="D102" s="158"/>
      <c r="E102" s="158"/>
    </row>
    <row r="103" spans="2:5" ht="15">
      <c r="B103" s="158"/>
      <c r="C103" s="158"/>
      <c r="D103" s="158"/>
      <c r="E103" s="158"/>
    </row>
    <row r="104" spans="2:5" ht="15">
      <c r="B104" s="158"/>
      <c r="C104" s="158"/>
      <c r="D104" s="158"/>
      <c r="E104" s="158"/>
    </row>
    <row r="105" spans="2:5" ht="15">
      <c r="B105" s="158"/>
      <c r="C105" s="158"/>
      <c r="D105" s="158"/>
      <c r="E105" s="158"/>
    </row>
    <row r="106" spans="2:5" ht="15">
      <c r="B106" s="158"/>
      <c r="C106" s="158"/>
      <c r="D106" s="158"/>
      <c r="E106" s="158"/>
    </row>
    <row r="107" spans="2:5" ht="15">
      <c r="B107" s="158"/>
      <c r="C107" s="158"/>
      <c r="D107" s="158"/>
      <c r="E107" s="158"/>
    </row>
    <row r="108" spans="2:5" ht="15">
      <c r="B108" s="158"/>
      <c r="C108" s="158"/>
      <c r="D108" s="158"/>
      <c r="E108" s="158"/>
    </row>
    <row r="109" spans="2:5" ht="15">
      <c r="B109" s="158"/>
      <c r="C109" s="158"/>
      <c r="D109" s="158"/>
      <c r="E109" s="158"/>
    </row>
    <row r="110" spans="2:5" ht="15">
      <c r="B110" s="158"/>
      <c r="C110" s="158"/>
      <c r="D110" s="158"/>
      <c r="E110" s="158"/>
    </row>
    <row r="111" spans="2:5" ht="15">
      <c r="B111" s="158"/>
      <c r="C111" s="158"/>
      <c r="D111" s="158"/>
      <c r="E111" s="158"/>
    </row>
    <row r="112" spans="2:5" ht="15">
      <c r="B112" s="158"/>
      <c r="C112" s="158"/>
      <c r="D112" s="158"/>
      <c r="E112" s="158"/>
    </row>
    <row r="113" spans="2:5" ht="15">
      <c r="B113" s="158"/>
      <c r="C113" s="158"/>
      <c r="D113" s="158"/>
      <c r="E113" s="158"/>
    </row>
    <row r="114" spans="2:5" ht="15">
      <c r="B114" s="158"/>
      <c r="C114" s="158"/>
      <c r="D114" s="158"/>
      <c r="E114" s="158"/>
    </row>
    <row r="115" spans="2:5" ht="15">
      <c r="B115" s="158"/>
      <c r="C115" s="158"/>
      <c r="D115" s="158"/>
      <c r="E115" s="158"/>
    </row>
    <row r="116" spans="2:5" ht="15">
      <c r="B116" s="158"/>
      <c r="C116" s="158"/>
      <c r="D116" s="158"/>
      <c r="E116" s="158"/>
    </row>
    <row r="117" spans="2:5" ht="15">
      <c r="B117" s="158"/>
      <c r="C117" s="158"/>
      <c r="D117" s="158"/>
      <c r="E117" s="158"/>
    </row>
    <row r="118" spans="2:5" ht="15">
      <c r="B118" s="158"/>
      <c r="C118" s="158"/>
      <c r="D118" s="158"/>
      <c r="E118" s="158"/>
    </row>
    <row r="119" spans="2:5" ht="15">
      <c r="B119" s="158"/>
      <c r="C119" s="158"/>
      <c r="D119" s="158"/>
      <c r="E119" s="158"/>
    </row>
    <row r="120" spans="2:5" ht="15">
      <c r="B120" s="158"/>
      <c r="C120" s="158"/>
      <c r="D120" s="158"/>
      <c r="E120" s="158"/>
    </row>
    <row r="121" spans="2:5" ht="15">
      <c r="B121" s="158"/>
      <c r="C121" s="158"/>
      <c r="D121" s="158"/>
      <c r="E121" s="158"/>
    </row>
    <row r="122" spans="2:5" ht="15">
      <c r="B122" s="158"/>
      <c r="C122" s="158"/>
      <c r="D122" s="158"/>
      <c r="E122" s="158"/>
    </row>
    <row r="123" spans="2:5" ht="15">
      <c r="B123" s="158"/>
      <c r="C123" s="158"/>
      <c r="D123" s="158"/>
      <c r="E123" s="158"/>
    </row>
    <row r="124" spans="2:5" ht="15">
      <c r="B124" s="158"/>
      <c r="C124" s="158"/>
      <c r="D124" s="158"/>
      <c r="E124" s="158"/>
    </row>
    <row r="125" spans="2:5" ht="15">
      <c r="B125" s="158"/>
      <c r="C125" s="158"/>
      <c r="D125" s="158"/>
      <c r="E125" s="158"/>
    </row>
    <row r="126" spans="2:5" ht="15">
      <c r="B126" s="158"/>
      <c r="C126" s="158"/>
      <c r="D126" s="158"/>
      <c r="E126" s="158"/>
    </row>
    <row r="127" spans="2:5" ht="15">
      <c r="B127" s="158"/>
      <c r="C127" s="158"/>
      <c r="D127" s="158"/>
      <c r="E127" s="158"/>
    </row>
    <row r="128" spans="2:5" ht="15">
      <c r="B128" s="158"/>
      <c r="C128" s="158"/>
      <c r="D128" s="158"/>
      <c r="E128" s="158"/>
    </row>
    <row r="129" spans="2:5" ht="15">
      <c r="B129" s="158"/>
      <c r="C129" s="158"/>
      <c r="D129" s="158"/>
      <c r="E129" s="158"/>
    </row>
    <row r="130" spans="2:5" ht="15">
      <c r="B130" s="158"/>
      <c r="C130" s="158"/>
      <c r="D130" s="158"/>
      <c r="E130" s="158"/>
    </row>
    <row r="131" spans="2:5" ht="15">
      <c r="B131" s="158"/>
      <c r="C131" s="158"/>
      <c r="D131" s="158"/>
      <c r="E131" s="158"/>
    </row>
    <row r="132" spans="2:5" ht="15">
      <c r="B132" s="158"/>
      <c r="C132" s="158"/>
      <c r="D132" s="158"/>
      <c r="E132" s="158"/>
    </row>
    <row r="133" spans="2:5" ht="15">
      <c r="B133" s="158"/>
      <c r="C133" s="158"/>
      <c r="D133" s="158"/>
      <c r="E133" s="158"/>
    </row>
    <row r="134" spans="2:5" ht="15">
      <c r="B134" s="158"/>
      <c r="C134" s="158"/>
      <c r="D134" s="158"/>
      <c r="E134" s="158"/>
    </row>
    <row r="135" spans="2:5" ht="15">
      <c r="B135" s="158"/>
      <c r="C135" s="158"/>
      <c r="D135" s="158"/>
      <c r="E135" s="158"/>
    </row>
    <row r="136" spans="2:5" ht="15">
      <c r="B136" s="158"/>
      <c r="C136" s="158"/>
      <c r="D136" s="158"/>
      <c r="E136" s="158"/>
    </row>
    <row r="137" spans="2:5" ht="15">
      <c r="B137" s="158"/>
      <c r="C137" s="158"/>
      <c r="D137" s="158"/>
      <c r="E137" s="158"/>
    </row>
    <row r="138" spans="2:5" ht="15">
      <c r="B138" s="158"/>
      <c r="C138" s="158"/>
      <c r="D138" s="158"/>
      <c r="E138" s="158"/>
    </row>
    <row r="139" spans="2:5" ht="15">
      <c r="B139" s="158"/>
      <c r="C139" s="158"/>
      <c r="D139" s="158"/>
      <c r="E139" s="158"/>
    </row>
    <row r="140" spans="2:5" ht="15">
      <c r="B140" s="158"/>
      <c r="C140" s="158"/>
      <c r="D140" s="158"/>
      <c r="E140" s="158"/>
    </row>
    <row r="141" spans="2:5" ht="15">
      <c r="B141" s="158"/>
      <c r="C141" s="158"/>
      <c r="D141" s="158"/>
      <c r="E141" s="158"/>
    </row>
    <row r="142" spans="2:5" ht="15">
      <c r="B142" s="158"/>
      <c r="C142" s="158"/>
      <c r="D142" s="158"/>
      <c r="E142" s="158"/>
    </row>
    <row r="143" spans="2:5" ht="15">
      <c r="B143" s="158"/>
      <c r="C143" s="158"/>
      <c r="D143" s="158"/>
      <c r="E143" s="158"/>
    </row>
    <row r="144" spans="2:5" ht="15">
      <c r="B144" s="158"/>
      <c r="C144" s="158"/>
      <c r="D144" s="158"/>
      <c r="E144" s="158"/>
    </row>
    <row r="145" spans="2:5" ht="15">
      <c r="B145" s="158"/>
      <c r="C145" s="158"/>
      <c r="D145" s="158"/>
      <c r="E145" s="158"/>
    </row>
    <row r="146" spans="2:5" ht="15">
      <c r="B146" s="158"/>
      <c r="C146" s="158"/>
      <c r="D146" s="158"/>
      <c r="E146" s="158"/>
    </row>
    <row r="147" spans="2:5" ht="15">
      <c r="B147" s="158"/>
      <c r="C147" s="158"/>
      <c r="D147" s="158"/>
      <c r="E147" s="158"/>
    </row>
    <row r="148" spans="2:5" ht="15">
      <c r="B148" s="158"/>
      <c r="C148" s="158"/>
      <c r="D148" s="158"/>
      <c r="E148" s="158"/>
    </row>
    <row r="149" spans="2:5" ht="15">
      <c r="B149" s="158"/>
      <c r="C149" s="158"/>
      <c r="D149" s="158"/>
      <c r="E149" s="158"/>
    </row>
    <row r="150" spans="2:5" ht="15">
      <c r="B150" s="158"/>
      <c r="C150" s="158"/>
      <c r="D150" s="158"/>
      <c r="E150" s="158"/>
    </row>
    <row r="151" spans="2:5" ht="15">
      <c r="B151" s="158"/>
      <c r="C151" s="158"/>
      <c r="D151" s="158"/>
      <c r="E151" s="158"/>
    </row>
    <row r="152" spans="2:5" ht="15">
      <c r="B152" s="158"/>
      <c r="C152" s="158"/>
      <c r="D152" s="158"/>
      <c r="E152" s="158"/>
    </row>
    <row r="153" spans="2:5" ht="15">
      <c r="B153" s="158"/>
      <c r="C153" s="158"/>
      <c r="D153" s="158"/>
      <c r="E153" s="158"/>
    </row>
    <row r="154" spans="2:5" ht="15">
      <c r="B154" s="158"/>
      <c r="C154" s="158"/>
      <c r="D154" s="158"/>
      <c r="E154" s="158"/>
    </row>
    <row r="155" spans="2:5" ht="15">
      <c r="B155" s="158"/>
      <c r="C155" s="158"/>
      <c r="D155" s="158"/>
      <c r="E155" s="158"/>
    </row>
    <row r="156" spans="2:5" ht="15">
      <c r="B156" s="158"/>
      <c r="C156" s="158"/>
      <c r="D156" s="158"/>
      <c r="E156" s="158"/>
    </row>
    <row r="157" spans="2:5" ht="15">
      <c r="B157" s="158"/>
      <c r="C157" s="158"/>
      <c r="D157" s="158"/>
      <c r="E157" s="158"/>
    </row>
    <row r="158" spans="2:5" ht="15">
      <c r="B158" s="158"/>
      <c r="C158" s="158"/>
      <c r="D158" s="158"/>
      <c r="E158" s="158"/>
    </row>
    <row r="159" spans="2:5" ht="15">
      <c r="B159" s="158"/>
      <c r="C159" s="158"/>
      <c r="D159" s="158"/>
      <c r="E159" s="158"/>
    </row>
    <row r="160" spans="2:5" ht="15">
      <c r="B160" s="158"/>
      <c r="C160" s="158"/>
      <c r="D160" s="158"/>
      <c r="E160" s="158"/>
    </row>
    <row r="161" spans="2:5" ht="15">
      <c r="B161" s="158"/>
      <c r="C161" s="158"/>
      <c r="D161" s="158"/>
      <c r="E161" s="158"/>
    </row>
    <row r="162" spans="2:5" ht="15">
      <c r="B162" s="158"/>
      <c r="C162" s="158"/>
      <c r="D162" s="158"/>
      <c r="E162" s="158"/>
    </row>
    <row r="163" spans="2:5" ht="15">
      <c r="B163" s="158"/>
      <c r="C163" s="158"/>
      <c r="D163" s="158"/>
      <c r="E163" s="158"/>
    </row>
    <row r="164" spans="2:5" ht="15">
      <c r="B164" s="158"/>
      <c r="C164" s="158"/>
      <c r="D164" s="158"/>
      <c r="E164" s="158"/>
    </row>
    <row r="165" spans="2:5" ht="15">
      <c r="B165" s="158"/>
      <c r="C165" s="158"/>
      <c r="D165" s="158"/>
      <c r="E165" s="158"/>
    </row>
    <row r="166" spans="2:5" ht="15">
      <c r="B166" s="158"/>
      <c r="C166" s="158"/>
      <c r="D166" s="158"/>
      <c r="E166" s="158"/>
    </row>
    <row r="167" spans="2:5" ht="15">
      <c r="B167" s="158"/>
      <c r="C167" s="158"/>
      <c r="D167" s="158"/>
      <c r="E167" s="158"/>
    </row>
    <row r="168" spans="2:5" ht="15">
      <c r="B168" s="158"/>
      <c r="C168" s="158"/>
      <c r="D168" s="158"/>
      <c r="E168" s="158"/>
    </row>
    <row r="169" spans="2:5" ht="15">
      <c r="B169" s="158"/>
      <c r="C169" s="158"/>
      <c r="D169" s="158"/>
      <c r="E169" s="158"/>
    </row>
    <row r="170" spans="2:5" ht="15">
      <c r="B170" s="158"/>
      <c r="C170" s="158"/>
      <c r="D170" s="158"/>
      <c r="E170" s="158"/>
    </row>
    <row r="171" spans="2:5" ht="15">
      <c r="B171" s="158"/>
      <c r="C171" s="158"/>
      <c r="D171" s="158"/>
      <c r="E171" s="158"/>
    </row>
    <row r="172" spans="2:5" ht="15">
      <c r="B172" s="158"/>
      <c r="C172" s="158"/>
      <c r="D172" s="158"/>
      <c r="E172" s="158"/>
    </row>
    <row r="173" spans="2:5" ht="15">
      <c r="B173" s="158"/>
      <c r="C173" s="158"/>
      <c r="D173" s="158"/>
      <c r="E173" s="158"/>
    </row>
    <row r="174" spans="2:5" ht="15">
      <c r="B174" s="158"/>
      <c r="C174" s="158"/>
      <c r="D174" s="158"/>
      <c r="E174" s="158"/>
    </row>
    <row r="175" spans="2:5" ht="15">
      <c r="B175" s="158"/>
      <c r="C175" s="158"/>
      <c r="D175" s="158"/>
      <c r="E175" s="158"/>
    </row>
    <row r="176" spans="2:5" ht="15">
      <c r="B176" s="158"/>
      <c r="C176" s="158"/>
      <c r="D176" s="158"/>
      <c r="E176" s="158"/>
    </row>
    <row r="177" spans="2:5" ht="15">
      <c r="B177" s="158"/>
      <c r="C177" s="158"/>
      <c r="D177" s="158"/>
      <c r="E177" s="158"/>
    </row>
    <row r="178" spans="2:5" ht="15">
      <c r="B178" s="158"/>
      <c r="C178" s="158"/>
      <c r="D178" s="158"/>
      <c r="E178" s="158"/>
    </row>
    <row r="179" spans="2:5" ht="15">
      <c r="B179" s="158"/>
      <c r="C179" s="158"/>
      <c r="D179" s="158"/>
      <c r="E179" s="158"/>
    </row>
    <row r="180" spans="2:5" ht="15">
      <c r="B180" s="158"/>
      <c r="C180" s="158"/>
      <c r="D180" s="158"/>
      <c r="E180" s="158"/>
    </row>
    <row r="181" spans="2:5" ht="15">
      <c r="B181" s="158"/>
      <c r="C181" s="158"/>
      <c r="D181" s="158"/>
      <c r="E181" s="158"/>
    </row>
    <row r="182" spans="2:5" ht="15">
      <c r="B182" s="158"/>
      <c r="C182" s="158"/>
      <c r="D182" s="158"/>
      <c r="E182" s="158"/>
    </row>
    <row r="183" spans="2:5" ht="15">
      <c r="B183" s="158"/>
      <c r="C183" s="158"/>
      <c r="D183" s="158"/>
      <c r="E183" s="158"/>
    </row>
    <row r="184" spans="2:5" ht="15">
      <c r="B184" s="158"/>
      <c r="C184" s="158"/>
      <c r="D184" s="158"/>
      <c r="E184" s="158"/>
    </row>
    <row r="185" spans="2:5" ht="15">
      <c r="B185" s="158"/>
      <c r="C185" s="158"/>
      <c r="D185" s="158"/>
      <c r="E185" s="158"/>
    </row>
    <row r="186" spans="2:5" ht="15">
      <c r="B186" s="158"/>
      <c r="C186" s="158"/>
      <c r="D186" s="158"/>
      <c r="E186" s="158"/>
    </row>
    <row r="187" spans="2:5" ht="15">
      <c r="B187" s="158"/>
      <c r="C187" s="158"/>
      <c r="D187" s="158"/>
      <c r="E187" s="158"/>
    </row>
    <row r="188" spans="2:5" ht="15">
      <c r="B188" s="158"/>
      <c r="C188" s="158"/>
      <c r="D188" s="158"/>
      <c r="E188" s="158"/>
    </row>
    <row r="189" spans="2:5" ht="15">
      <c r="B189" s="158"/>
      <c r="C189" s="158"/>
      <c r="D189" s="158"/>
      <c r="E189" s="158"/>
    </row>
    <row r="190" spans="2:5" ht="15">
      <c r="B190" s="158"/>
      <c r="C190" s="158"/>
      <c r="D190" s="158"/>
      <c r="E190" s="158"/>
    </row>
    <row r="191" spans="2:5" ht="15">
      <c r="B191" s="158"/>
      <c r="C191" s="158"/>
      <c r="D191" s="158"/>
      <c r="E191" s="158"/>
    </row>
    <row r="192" spans="2:5" ht="15">
      <c r="B192" s="158"/>
      <c r="C192" s="158"/>
      <c r="D192" s="158"/>
      <c r="E192" s="158"/>
    </row>
    <row r="193" spans="2:5" ht="15">
      <c r="B193" s="158"/>
      <c r="C193" s="158"/>
      <c r="D193" s="158"/>
      <c r="E193" s="158"/>
    </row>
    <row r="194" spans="2:5" ht="15">
      <c r="B194" s="158"/>
      <c r="C194" s="158"/>
      <c r="D194" s="158"/>
      <c r="E194" s="158"/>
    </row>
    <row r="195" spans="2:5" ht="15">
      <c r="B195" s="158"/>
      <c r="C195" s="158"/>
      <c r="D195" s="158"/>
      <c r="E195" s="158"/>
    </row>
    <row r="196" spans="2:5" ht="15">
      <c r="B196" s="158"/>
      <c r="C196" s="158"/>
      <c r="D196" s="158"/>
      <c r="E196" s="158"/>
    </row>
    <row r="197" spans="2:5" ht="15">
      <c r="B197" s="158"/>
      <c r="C197" s="158"/>
      <c r="D197" s="158"/>
      <c r="E197" s="158"/>
    </row>
    <row r="198" spans="2:5" ht="15">
      <c r="B198" s="158"/>
      <c r="C198" s="158"/>
      <c r="D198" s="158"/>
      <c r="E198" s="158"/>
    </row>
    <row r="199" spans="2:5" ht="15">
      <c r="B199" s="158"/>
      <c r="C199" s="158"/>
      <c r="D199" s="158"/>
      <c r="E199" s="158"/>
    </row>
    <row r="200" spans="2:5" ht="15">
      <c r="B200" s="158"/>
      <c r="C200" s="158"/>
      <c r="D200" s="158"/>
      <c r="E200" s="158"/>
    </row>
    <row r="201" spans="2:5" ht="15">
      <c r="B201" s="158"/>
      <c r="C201" s="158"/>
      <c r="D201" s="158"/>
      <c r="E201" s="158"/>
    </row>
    <row r="202" spans="2:5" ht="15">
      <c r="B202" s="158"/>
      <c r="C202" s="158"/>
      <c r="D202" s="158"/>
      <c r="E202" s="158"/>
    </row>
    <row r="203" spans="2:5" ht="15">
      <c r="B203" s="158"/>
      <c r="C203" s="158"/>
      <c r="D203" s="158"/>
      <c r="E203" s="158"/>
    </row>
    <row r="204" spans="2:5" ht="15">
      <c r="B204" s="158"/>
      <c r="C204" s="158"/>
      <c r="D204" s="158"/>
      <c r="E204" s="158"/>
    </row>
    <row r="205" spans="2:5" ht="15">
      <c r="B205" s="158"/>
      <c r="C205" s="158"/>
      <c r="D205" s="158"/>
      <c r="E205" s="158"/>
    </row>
    <row r="206" spans="2:5" ht="15">
      <c r="B206" s="158"/>
      <c r="C206" s="158"/>
      <c r="D206" s="158"/>
      <c r="E206" s="158"/>
    </row>
    <row r="207" spans="2:5" ht="15">
      <c r="B207" s="158"/>
      <c r="C207" s="158"/>
      <c r="D207" s="158"/>
      <c r="E207" s="158"/>
    </row>
    <row r="208" spans="2:5" ht="15">
      <c r="B208" s="158"/>
      <c r="C208" s="158"/>
      <c r="D208" s="158"/>
      <c r="E208" s="158"/>
    </row>
    <row r="209" spans="2:5" ht="15">
      <c r="B209" s="158"/>
      <c r="C209" s="158"/>
      <c r="D209" s="158"/>
      <c r="E209" s="158"/>
    </row>
    <row r="210" spans="2:5" ht="15">
      <c r="B210" s="158"/>
      <c r="C210" s="158"/>
      <c r="D210" s="158"/>
      <c r="E210" s="158"/>
    </row>
    <row r="211" spans="2:5" ht="15">
      <c r="B211" s="158"/>
      <c r="C211" s="158"/>
      <c r="D211" s="158"/>
      <c r="E211" s="158"/>
    </row>
    <row r="212" spans="2:5" ht="15">
      <c r="B212" s="158"/>
      <c r="C212" s="158"/>
      <c r="D212" s="158"/>
      <c r="E212" s="158"/>
    </row>
    <row r="213" spans="2:5" ht="15">
      <c r="B213" s="158"/>
      <c r="C213" s="158"/>
      <c r="D213" s="158"/>
      <c r="E213" s="158"/>
    </row>
    <row r="214" spans="2:5" ht="15">
      <c r="B214" s="158"/>
      <c r="C214" s="158"/>
      <c r="D214" s="158"/>
      <c r="E214" s="158"/>
    </row>
    <row r="215" spans="2:5" ht="15">
      <c r="B215" s="158"/>
      <c r="C215" s="158"/>
      <c r="D215" s="158"/>
      <c r="E215" s="158"/>
    </row>
    <row r="216" spans="2:5" ht="15">
      <c r="B216" s="158"/>
      <c r="C216" s="158"/>
      <c r="D216" s="158"/>
      <c r="E216" s="158"/>
    </row>
    <row r="217" spans="2:5" ht="15">
      <c r="B217" s="158"/>
      <c r="C217" s="158"/>
      <c r="D217" s="158"/>
      <c r="E217" s="158"/>
    </row>
    <row r="218" spans="2:5" ht="15">
      <c r="B218" s="158"/>
      <c r="C218" s="158"/>
      <c r="D218" s="158"/>
      <c r="E218" s="158"/>
    </row>
    <row r="219" spans="2:5" ht="15">
      <c r="B219" s="158"/>
      <c r="C219" s="158"/>
      <c r="D219" s="158"/>
      <c r="E219" s="158"/>
    </row>
    <row r="220" spans="2:5" ht="15">
      <c r="B220" s="158"/>
      <c r="C220" s="158"/>
      <c r="D220" s="158"/>
      <c r="E220" s="158"/>
    </row>
    <row r="221" spans="2:5" ht="15">
      <c r="B221" s="158"/>
      <c r="C221" s="158"/>
      <c r="D221" s="158"/>
      <c r="E221" s="158"/>
    </row>
    <row r="222" spans="2:5" ht="15">
      <c r="B222" s="158"/>
      <c r="C222" s="158"/>
      <c r="D222" s="158"/>
      <c r="E222" s="158"/>
    </row>
    <row r="223" spans="2:5" ht="15">
      <c r="B223" s="158"/>
      <c r="C223" s="158"/>
      <c r="D223" s="158"/>
      <c r="E223" s="158"/>
    </row>
    <row r="224" spans="2:5" ht="15">
      <c r="B224" s="158"/>
      <c r="C224" s="158"/>
      <c r="D224" s="158"/>
      <c r="E224" s="158"/>
    </row>
    <row r="225" spans="2:5" ht="15">
      <c r="B225" s="158"/>
      <c r="C225" s="158"/>
      <c r="D225" s="158"/>
      <c r="E225" s="158"/>
    </row>
    <row r="226" spans="2:5" ht="15">
      <c r="B226" s="158"/>
      <c r="C226" s="158"/>
      <c r="D226" s="158"/>
      <c r="E226" s="158"/>
    </row>
    <row r="227" spans="2:5" ht="15">
      <c r="B227" s="158"/>
      <c r="C227" s="158"/>
      <c r="D227" s="158"/>
      <c r="E227" s="158"/>
    </row>
    <row r="228" spans="2:5" ht="15">
      <c r="B228" s="158"/>
      <c r="C228" s="158"/>
      <c r="D228" s="158"/>
      <c r="E228" s="158"/>
    </row>
    <row r="229" ht="15">
      <c r="E229" s="158"/>
    </row>
    <row r="230" ht="15">
      <c r="E230" s="158"/>
    </row>
    <row r="231" ht="15">
      <c r="E231" s="158"/>
    </row>
    <row r="232" ht="15">
      <c r="E232" s="158"/>
    </row>
    <row r="233" ht="15">
      <c r="E233" s="158"/>
    </row>
    <row r="234" ht="15">
      <c r="E234" s="158"/>
    </row>
    <row r="235" ht="15">
      <c r="E235" s="158"/>
    </row>
    <row r="236" ht="15">
      <c r="E236" s="158"/>
    </row>
    <row r="237" ht="15">
      <c r="E237" s="158"/>
    </row>
    <row r="238" ht="15">
      <c r="E238" s="158"/>
    </row>
    <row r="239" ht="15">
      <c r="E239" s="158"/>
    </row>
    <row r="240" ht="15">
      <c r="E240" s="158"/>
    </row>
    <row r="241" ht="15">
      <c r="E241" s="158"/>
    </row>
    <row r="242" ht="15">
      <c r="E242" s="158"/>
    </row>
    <row r="243" ht="15">
      <c r="E243" s="158"/>
    </row>
    <row r="244" ht="15">
      <c r="E244" s="158"/>
    </row>
    <row r="245" ht="15">
      <c r="E245" s="158"/>
    </row>
    <row r="246" ht="15">
      <c r="E246" s="158"/>
    </row>
    <row r="247" ht="15">
      <c r="E247" s="158"/>
    </row>
    <row r="248" ht="15">
      <c r="E248" s="158"/>
    </row>
    <row r="249" ht="15">
      <c r="E249" s="158"/>
    </row>
    <row r="250" ht="15">
      <c r="E250" s="158"/>
    </row>
    <row r="251" ht="15">
      <c r="E251" s="158"/>
    </row>
    <row r="252" ht="15">
      <c r="E252" s="158"/>
    </row>
    <row r="253" ht="15">
      <c r="E253" s="158"/>
    </row>
    <row r="254" ht="15">
      <c r="E254" s="158"/>
    </row>
    <row r="255" ht="15">
      <c r="E255" s="158"/>
    </row>
    <row r="256" ht="15">
      <c r="E256" s="158"/>
    </row>
    <row r="257" ht="15">
      <c r="E257" s="158"/>
    </row>
    <row r="258" ht="15">
      <c r="E258" s="158"/>
    </row>
    <row r="259" ht="15">
      <c r="E259" s="158"/>
    </row>
    <row r="260" ht="15">
      <c r="E260" s="158"/>
    </row>
    <row r="261" ht="15">
      <c r="E261" s="158"/>
    </row>
    <row r="262" ht="15">
      <c r="E262" s="158"/>
    </row>
    <row r="263" ht="15">
      <c r="E263" s="158"/>
    </row>
    <row r="264" ht="15">
      <c r="E264" s="158"/>
    </row>
    <row r="265" ht="15">
      <c r="E265" s="158"/>
    </row>
    <row r="266" ht="15">
      <c r="E266" s="158"/>
    </row>
    <row r="267" ht="15">
      <c r="E267" s="158"/>
    </row>
    <row r="268" ht="15">
      <c r="E268" s="158"/>
    </row>
    <row r="269" ht="15">
      <c r="E269" s="158"/>
    </row>
    <row r="270" ht="15">
      <c r="E270" s="158"/>
    </row>
    <row r="271" ht="15">
      <c r="E271" s="158"/>
    </row>
    <row r="272" ht="15">
      <c r="E272" s="158"/>
    </row>
    <row r="273" ht="15">
      <c r="E273" s="158"/>
    </row>
    <row r="274" ht="15">
      <c r="E274" s="158"/>
    </row>
    <row r="275" ht="15">
      <c r="E275" s="158"/>
    </row>
    <row r="276" ht="15">
      <c r="E276" s="158"/>
    </row>
    <row r="277" ht="15">
      <c r="E277" s="158"/>
    </row>
    <row r="278" ht="15">
      <c r="E278" s="158"/>
    </row>
    <row r="279" ht="15">
      <c r="E279" s="158"/>
    </row>
    <row r="280" ht="15">
      <c r="E280" s="158"/>
    </row>
    <row r="281" ht="15">
      <c r="E281" s="158"/>
    </row>
    <row r="282" ht="15">
      <c r="E282" s="158"/>
    </row>
    <row r="283" ht="15">
      <c r="E283" s="158"/>
    </row>
    <row r="284" ht="15">
      <c r="E284" s="158"/>
    </row>
    <row r="285" ht="15">
      <c r="E285" s="158"/>
    </row>
    <row r="286" ht="15">
      <c r="E286" s="158"/>
    </row>
    <row r="287" ht="15">
      <c r="E287" s="158"/>
    </row>
    <row r="288" ht="15">
      <c r="E288" s="158"/>
    </row>
    <row r="289" ht="15">
      <c r="E289" s="158"/>
    </row>
    <row r="290" ht="15">
      <c r="E290" s="158"/>
    </row>
    <row r="291" ht="15">
      <c r="E291" s="158"/>
    </row>
    <row r="292" ht="15">
      <c r="E292" s="158"/>
    </row>
    <row r="293" ht="15">
      <c r="E293" s="158"/>
    </row>
    <row r="294" ht="15">
      <c r="E294" s="158"/>
    </row>
    <row r="295" ht="15">
      <c r="E295" s="158"/>
    </row>
    <row r="296" ht="15">
      <c r="E296" s="158"/>
    </row>
    <row r="297" ht="15">
      <c r="E297" s="158"/>
    </row>
    <row r="298" ht="15">
      <c r="E298" s="158"/>
    </row>
    <row r="299" ht="15">
      <c r="E299" s="158"/>
    </row>
    <row r="300" ht="15">
      <c r="E300" s="158"/>
    </row>
    <row r="301" ht="15">
      <c r="E301" s="158"/>
    </row>
    <row r="302" ht="15">
      <c r="E302" s="158"/>
    </row>
    <row r="303" ht="15">
      <c r="E303" s="158"/>
    </row>
    <row r="304" ht="15">
      <c r="E304" s="158"/>
    </row>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sheetData>
  <sheetProtection/>
  <mergeCells count="2">
    <mergeCell ref="B1:Q1"/>
    <mergeCell ref="A2:Q2"/>
  </mergeCells>
  <printOptions/>
  <pageMargins left="0.66" right="0.54" top="0.21" bottom="0.29" header="0.511811023622047" footer="0.32"/>
  <pageSetup firstPageNumber="5" useFirstPageNumber="1" fitToHeight="1" fitToWidth="1" horizontalDpi="600" verticalDpi="600" orientation="landscape" paperSize="9" scale="71" r:id="rId2"/>
  <headerFooter alignWithMargins="0">
    <oddHeader>&amp;R
</oddHeader>
    <oddFooter>&amp;C&amp;"Times New Roman,Regular"&amp;12&amp;P</oddFooter>
  </headerFooter>
  <rowBreaks count="1" manualBreakCount="1">
    <brk id="79" max="255" man="1"/>
  </rowBreaks>
  <drawing r:id="rId1"/>
</worksheet>
</file>

<file path=xl/worksheets/sheet5.xml><?xml version="1.0" encoding="utf-8"?>
<worksheet xmlns="http://schemas.openxmlformats.org/spreadsheetml/2006/main" xmlns:r="http://schemas.openxmlformats.org/officeDocument/2006/relationships">
  <dimension ref="A1:I110"/>
  <sheetViews>
    <sheetView showGridLines="0" view="pageBreakPreview" zoomScaleNormal="75" zoomScaleSheetLayoutView="100" zoomScalePageLayoutView="0" workbookViewId="0" topLeftCell="A58">
      <selection activeCell="B60" sqref="B60"/>
    </sheetView>
  </sheetViews>
  <sheetFormatPr defaultColWidth="9.140625" defaultRowHeight="12.75" customHeight="1"/>
  <cols>
    <col min="1" max="1" width="5.00390625" style="108" customWidth="1"/>
    <col min="2" max="2" width="52.140625" style="108" customWidth="1"/>
    <col min="3" max="3" width="10.7109375" style="108" customWidth="1"/>
    <col min="4" max="4" width="16.8515625" style="176" customWidth="1"/>
    <col min="5" max="5" width="1.57421875" style="173" customWidth="1"/>
    <col min="6" max="6" width="14.421875" style="173" customWidth="1"/>
    <col min="7" max="16384" width="9.140625" style="108" customWidth="1"/>
  </cols>
  <sheetData>
    <row r="1" spans="1:6" ht="25.5">
      <c r="A1" s="421" t="s">
        <v>223</v>
      </c>
      <c r="B1" s="421"/>
      <c r="C1" s="421"/>
      <c r="D1" s="421"/>
      <c r="E1" s="421"/>
      <c r="F1" s="421"/>
    </row>
    <row r="2" spans="1:6" ht="15.75">
      <c r="A2" s="195"/>
      <c r="B2" s="205"/>
      <c r="C2" s="205"/>
      <c r="D2" s="218"/>
      <c r="E2" s="219"/>
      <c r="F2" s="219"/>
    </row>
    <row r="3" spans="1:6" ht="15.75">
      <c r="A3" s="195"/>
      <c r="B3" s="205"/>
      <c r="C3" s="205"/>
      <c r="D3" s="218"/>
      <c r="E3" s="219"/>
      <c r="F3" s="219"/>
    </row>
    <row r="4" spans="1:6" ht="15.75">
      <c r="A4" s="195"/>
      <c r="B4" s="205" t="s">
        <v>250</v>
      </c>
      <c r="C4" s="205"/>
      <c r="D4" s="218"/>
      <c r="E4" s="219"/>
      <c r="F4" s="219"/>
    </row>
    <row r="5" spans="1:6" ht="15.75">
      <c r="A5" s="195"/>
      <c r="B5" s="205"/>
      <c r="C5" s="205"/>
      <c r="D5" s="218"/>
      <c r="E5" s="219"/>
      <c r="F5" s="219"/>
    </row>
    <row r="6" spans="1:6" ht="15.75">
      <c r="A6" s="195" t="s">
        <v>254</v>
      </c>
      <c r="B6" s="205" t="s">
        <v>255</v>
      </c>
      <c r="C6" s="205"/>
      <c r="D6" s="218"/>
      <c r="E6" s="219"/>
      <c r="F6" s="219"/>
    </row>
    <row r="7" spans="1:6" ht="15.75">
      <c r="A7" s="195"/>
      <c r="B7" s="205"/>
      <c r="C7" s="205"/>
      <c r="D7" s="218"/>
      <c r="E7" s="219"/>
      <c r="F7" s="219"/>
    </row>
    <row r="8" spans="1:6" ht="15.75">
      <c r="A8" s="195"/>
      <c r="B8" s="195"/>
      <c r="C8" s="195"/>
      <c r="D8" s="307"/>
      <c r="E8" s="308"/>
      <c r="F8" s="220"/>
    </row>
    <row r="9" spans="1:6" ht="15.75">
      <c r="A9" s="195"/>
      <c r="B9" s="195"/>
      <c r="C9" s="195"/>
      <c r="D9" s="423" t="s">
        <v>335</v>
      </c>
      <c r="E9" s="423"/>
      <c r="F9" s="423"/>
    </row>
    <row r="10" spans="1:6" ht="15.75">
      <c r="A10" s="195"/>
      <c r="B10" s="195"/>
      <c r="C10" s="231"/>
      <c r="D10" s="313" t="s">
        <v>329</v>
      </c>
      <c r="E10" s="308"/>
      <c r="F10" s="222" t="s">
        <v>330</v>
      </c>
    </row>
    <row r="11" spans="1:6" ht="15.75">
      <c r="A11" s="195"/>
      <c r="B11" s="195"/>
      <c r="C11" s="195"/>
      <c r="D11" s="307" t="s">
        <v>2</v>
      </c>
      <c r="E11" s="220"/>
      <c r="F11" s="220" t="s">
        <v>2</v>
      </c>
    </row>
    <row r="12" spans="1:6" ht="15.75" customHeight="1">
      <c r="A12" s="195"/>
      <c r="B12" s="205"/>
      <c r="C12" s="205"/>
      <c r="D12" s="218"/>
      <c r="E12" s="219"/>
      <c r="F12" s="308"/>
    </row>
    <row r="13" spans="1:6" ht="15.75">
      <c r="A13" s="195"/>
      <c r="B13" s="189" t="s">
        <v>125</v>
      </c>
      <c r="C13" s="205"/>
      <c r="D13" s="218"/>
      <c r="E13" s="219"/>
      <c r="F13" s="219"/>
    </row>
    <row r="14" spans="1:6" ht="7.5" customHeight="1">
      <c r="A14" s="195"/>
      <c r="B14" s="189"/>
      <c r="C14" s="205"/>
      <c r="D14" s="218"/>
      <c r="E14" s="219"/>
      <c r="F14" s="219"/>
    </row>
    <row r="15" spans="1:6" ht="15.75">
      <c r="A15" s="195"/>
      <c r="B15" s="195" t="s">
        <v>242</v>
      </c>
      <c r="C15" s="195"/>
      <c r="D15" s="309"/>
      <c r="E15" s="219"/>
      <c r="F15" s="319"/>
    </row>
    <row r="16" spans="1:6" ht="15.75">
      <c r="A16" s="195"/>
      <c r="B16" s="195" t="s">
        <v>307</v>
      </c>
      <c r="C16" s="195"/>
      <c r="D16" s="309">
        <f>+'P&amp;L'!I31</f>
        <v>37744</v>
      </c>
      <c r="E16" s="219"/>
      <c r="F16" s="319">
        <f>+'P&amp;L'!K31</f>
        <v>-105847</v>
      </c>
    </row>
    <row r="17" spans="1:6" ht="15.75">
      <c r="A17" s="195"/>
      <c r="B17" s="195" t="s">
        <v>308</v>
      </c>
      <c r="C17" s="195"/>
      <c r="D17" s="309">
        <v>0</v>
      </c>
      <c r="E17" s="219"/>
      <c r="F17" s="319">
        <v>38061</v>
      </c>
    </row>
    <row r="18" spans="1:6" ht="9" customHeight="1">
      <c r="A18" s="195"/>
      <c r="B18" s="195"/>
      <c r="C18" s="195"/>
      <c r="D18" s="309"/>
      <c r="E18" s="219"/>
      <c r="F18" s="319"/>
    </row>
    <row r="19" spans="1:6" ht="15.75">
      <c r="A19" s="195"/>
      <c r="B19" s="195" t="s">
        <v>233</v>
      </c>
      <c r="C19" s="195"/>
      <c r="D19" s="310">
        <v>21541</v>
      </c>
      <c r="E19" s="219"/>
      <c r="F19" s="293">
        <v>112247</v>
      </c>
    </row>
    <row r="20" spans="1:6" ht="9.75" customHeight="1">
      <c r="A20" s="195" t="s">
        <v>44</v>
      </c>
      <c r="B20" s="195"/>
      <c r="C20" s="195"/>
      <c r="D20" s="310"/>
      <c r="E20" s="219"/>
      <c r="F20" s="293"/>
    </row>
    <row r="21" spans="1:6" ht="15.75">
      <c r="A21" s="195"/>
      <c r="B21" s="195" t="s">
        <v>303</v>
      </c>
      <c r="C21" s="195"/>
      <c r="D21" s="287">
        <f>SUM(D15:D19)</f>
        <v>59285</v>
      </c>
      <c r="E21" s="219"/>
      <c r="F21" s="320">
        <f>SUM(F15:F19)</f>
        <v>44461</v>
      </c>
    </row>
    <row r="22" spans="1:6" ht="9" customHeight="1">
      <c r="A22" s="195"/>
      <c r="B22" s="195"/>
      <c r="C22" s="195"/>
      <c r="D22" s="310"/>
      <c r="E22" s="219"/>
      <c r="F22" s="293"/>
    </row>
    <row r="23" spans="1:6" ht="15.75">
      <c r="A23" s="195"/>
      <c r="B23" s="195" t="s">
        <v>126</v>
      </c>
      <c r="C23" s="195"/>
      <c r="D23" s="310"/>
      <c r="E23" s="219"/>
      <c r="F23" s="293"/>
    </row>
    <row r="24" spans="1:6" ht="9" customHeight="1">
      <c r="A24" s="195"/>
      <c r="B24" s="195"/>
      <c r="C24" s="195"/>
      <c r="D24" s="310"/>
      <c r="E24" s="221"/>
      <c r="F24" s="293"/>
    </row>
    <row r="25" spans="1:6" ht="15.75">
      <c r="A25" s="195"/>
      <c r="B25" s="195" t="s">
        <v>127</v>
      </c>
      <c r="C25" s="254"/>
      <c r="D25" s="310">
        <v>-56233</v>
      </c>
      <c r="E25" s="219"/>
      <c r="F25" s="293">
        <v>4573</v>
      </c>
    </row>
    <row r="26" spans="1:6" ht="15.75">
      <c r="A26" s="195"/>
      <c r="B26" s="195" t="s">
        <v>128</v>
      </c>
      <c r="C26" s="254"/>
      <c r="D26" s="310">
        <v>-20769</v>
      </c>
      <c r="E26" s="219"/>
      <c r="F26" s="293">
        <v>-35752</v>
      </c>
    </row>
    <row r="27" spans="1:6" ht="9.75" customHeight="1">
      <c r="A27" s="195"/>
      <c r="B27" s="195"/>
      <c r="C27" s="254"/>
      <c r="D27" s="311"/>
      <c r="E27" s="219"/>
      <c r="F27" s="294"/>
    </row>
    <row r="28" spans="1:6" ht="15.75">
      <c r="A28" s="195"/>
      <c r="B28" s="195" t="s">
        <v>129</v>
      </c>
      <c r="C28" s="254"/>
      <c r="D28" s="287">
        <f>SUM(D25:D26)</f>
        <v>-77002</v>
      </c>
      <c r="E28" s="219"/>
      <c r="F28" s="320">
        <f>SUM(F25:F26)</f>
        <v>-31179</v>
      </c>
    </row>
    <row r="29" spans="1:6" ht="7.5" customHeight="1">
      <c r="A29" s="195"/>
      <c r="B29" s="195"/>
      <c r="C29" s="254"/>
      <c r="D29" s="310"/>
      <c r="E29" s="219"/>
      <c r="F29" s="293"/>
    </row>
    <row r="30" spans="1:6" ht="7.5" customHeight="1">
      <c r="A30" s="195"/>
      <c r="B30" s="195"/>
      <c r="C30" s="254"/>
      <c r="D30" s="310"/>
      <c r="E30" s="219"/>
      <c r="F30" s="293"/>
    </row>
    <row r="31" spans="1:6" ht="15" customHeight="1">
      <c r="A31" s="195"/>
      <c r="B31" s="195" t="s">
        <v>324</v>
      </c>
      <c r="C31" s="254"/>
      <c r="D31" s="310">
        <f>+D28+D21</f>
        <v>-17717</v>
      </c>
      <c r="E31" s="219"/>
      <c r="F31" s="293">
        <f>+F28+F21</f>
        <v>13282</v>
      </c>
    </row>
    <row r="32" spans="1:6" ht="15" customHeight="1">
      <c r="A32" s="195"/>
      <c r="B32" s="195"/>
      <c r="C32" s="254"/>
      <c r="D32" s="310"/>
      <c r="E32" s="219"/>
      <c r="F32" s="293"/>
    </row>
    <row r="33" spans="1:6" ht="9" customHeight="1">
      <c r="A33" s="195"/>
      <c r="B33" s="195"/>
      <c r="C33" s="254"/>
      <c r="D33" s="310"/>
      <c r="E33" s="219"/>
      <c r="F33" s="293"/>
    </row>
    <row r="34" spans="1:6" ht="15.75">
      <c r="A34" s="195"/>
      <c r="B34" s="195" t="s">
        <v>301</v>
      </c>
      <c r="C34" s="195"/>
      <c r="D34" s="310">
        <v>-67822</v>
      </c>
      <c r="E34" s="219"/>
      <c r="F34" s="293">
        <v>-50890</v>
      </c>
    </row>
    <row r="35" spans="1:6" ht="15.75">
      <c r="A35" s="195"/>
      <c r="B35" s="195" t="s">
        <v>302</v>
      </c>
      <c r="C35" s="195"/>
      <c r="D35" s="310">
        <v>7014</v>
      </c>
      <c r="E35" s="219"/>
      <c r="F35" s="293">
        <v>12113</v>
      </c>
    </row>
    <row r="36" spans="1:6" ht="15.75">
      <c r="A36" s="195"/>
      <c r="B36" s="195" t="s">
        <v>328</v>
      </c>
      <c r="C36" s="195"/>
      <c r="D36" s="310">
        <v>-3141</v>
      </c>
      <c r="E36" s="219"/>
      <c r="F36" s="293">
        <v>6108</v>
      </c>
    </row>
    <row r="37" spans="1:6" ht="15.75">
      <c r="A37" s="195"/>
      <c r="B37" s="195" t="s">
        <v>130</v>
      </c>
      <c r="C37" s="195"/>
      <c r="D37" s="310">
        <v>-10360</v>
      </c>
      <c r="E37" s="219"/>
      <c r="F37" s="293">
        <v>-12063</v>
      </c>
    </row>
    <row r="38" spans="1:6" ht="7.5" customHeight="1">
      <c r="A38" s="195"/>
      <c r="B38" s="195"/>
      <c r="C38" s="195"/>
      <c r="D38" s="311"/>
      <c r="E38" s="219"/>
      <c r="F38" s="294"/>
    </row>
    <row r="39" spans="1:6" ht="15.75">
      <c r="A39" s="195"/>
      <c r="B39" s="195" t="s">
        <v>304</v>
      </c>
      <c r="C39" s="195"/>
      <c r="D39" s="287">
        <f>SUM(D31:D37)</f>
        <v>-92026</v>
      </c>
      <c r="E39" s="219"/>
      <c r="F39" s="320">
        <f>SUM(F31:F37)</f>
        <v>-31450</v>
      </c>
    </row>
    <row r="40" spans="1:6" ht="15.75">
      <c r="A40" s="195"/>
      <c r="B40" s="195"/>
      <c r="C40" s="195"/>
      <c r="D40" s="310"/>
      <c r="E40" s="219"/>
      <c r="F40" s="293"/>
    </row>
    <row r="41" spans="1:6" ht="12.75" customHeight="1">
      <c r="A41" s="195"/>
      <c r="B41" s="195"/>
      <c r="C41" s="195"/>
      <c r="D41" s="310"/>
      <c r="E41" s="219"/>
      <c r="F41" s="293"/>
    </row>
    <row r="42" spans="1:6" ht="15.75">
      <c r="A42" s="195"/>
      <c r="B42" s="189" t="s">
        <v>131</v>
      </c>
      <c r="C42" s="195"/>
      <c r="D42" s="310"/>
      <c r="E42" s="219"/>
      <c r="F42" s="293"/>
    </row>
    <row r="43" spans="1:6" ht="10.5" customHeight="1">
      <c r="A43" s="195"/>
      <c r="B43" s="195"/>
      <c r="C43" s="195"/>
      <c r="D43" s="310"/>
      <c r="E43" s="219"/>
      <c r="F43" s="293"/>
    </row>
    <row r="44" spans="1:6" ht="15.75">
      <c r="A44" s="195"/>
      <c r="B44" s="195" t="s">
        <v>232</v>
      </c>
      <c r="C44" s="195"/>
      <c r="D44" s="310">
        <v>-28</v>
      </c>
      <c r="E44" s="219"/>
      <c r="F44" s="293">
        <v>-592</v>
      </c>
    </row>
    <row r="45" spans="1:6" ht="15.75">
      <c r="A45" s="195"/>
      <c r="B45" s="195" t="s">
        <v>132</v>
      </c>
      <c r="C45" s="195"/>
      <c r="D45" s="310">
        <v>-45529</v>
      </c>
      <c r="E45" s="219"/>
      <c r="F45" s="293">
        <v>-120973</v>
      </c>
    </row>
    <row r="46" spans="1:6" ht="15.75">
      <c r="A46" s="195"/>
      <c r="B46" s="195" t="s">
        <v>133</v>
      </c>
      <c r="C46" s="195"/>
      <c r="D46" s="310">
        <v>10702</v>
      </c>
      <c r="E46" s="219"/>
      <c r="F46" s="293">
        <v>1022</v>
      </c>
    </row>
    <row r="47" spans="1:6" ht="15.75">
      <c r="A47" s="195"/>
      <c r="B47" s="195" t="s">
        <v>336</v>
      </c>
      <c r="C47" s="195"/>
      <c r="D47" s="310">
        <v>0</v>
      </c>
      <c r="E47" s="219"/>
      <c r="F47" s="293">
        <v>50185</v>
      </c>
    </row>
    <row r="48" spans="1:6" ht="15.75">
      <c r="A48" s="195"/>
      <c r="B48" s="195" t="s">
        <v>323</v>
      </c>
      <c r="C48" s="195"/>
      <c r="D48" s="310">
        <v>-18119</v>
      </c>
      <c r="E48" s="219"/>
      <c r="F48" s="293">
        <v>-257539</v>
      </c>
    </row>
    <row r="49" spans="1:6" ht="15.75">
      <c r="A49" s="195"/>
      <c r="B49" s="195" t="s">
        <v>337</v>
      </c>
      <c r="C49" s="195"/>
      <c r="D49" s="310">
        <v>0</v>
      </c>
      <c r="E49" s="219"/>
      <c r="F49" s="293">
        <v>64687</v>
      </c>
    </row>
    <row r="50" spans="1:6" ht="15.75">
      <c r="A50" s="195"/>
      <c r="B50" s="195" t="s">
        <v>95</v>
      </c>
      <c r="C50" s="195"/>
      <c r="D50" s="310">
        <v>53398</v>
      </c>
      <c r="E50" s="219"/>
      <c r="F50" s="293">
        <v>10021</v>
      </c>
    </row>
    <row r="51" spans="1:6" ht="7.5" customHeight="1">
      <c r="A51" s="195"/>
      <c r="B51" s="195"/>
      <c r="C51" s="195"/>
      <c r="D51" s="311"/>
      <c r="E51" s="219"/>
      <c r="F51" s="294"/>
    </row>
    <row r="52" spans="1:6" ht="15.75">
      <c r="A52" s="195"/>
      <c r="B52" s="195" t="s">
        <v>358</v>
      </c>
      <c r="C52" s="195"/>
      <c r="D52" s="287">
        <f>SUM(D44:D50)</f>
        <v>424</v>
      </c>
      <c r="E52" s="219"/>
      <c r="F52" s="320">
        <f>SUM(F44:F50)</f>
        <v>-253189</v>
      </c>
    </row>
    <row r="53" spans="1:6" ht="10.5" customHeight="1">
      <c r="A53" s="195"/>
      <c r="B53" s="195"/>
      <c r="C53" s="195"/>
      <c r="D53" s="310"/>
      <c r="E53" s="221"/>
      <c r="F53" s="293"/>
    </row>
    <row r="54" spans="1:6" ht="10.5" customHeight="1">
      <c r="A54" s="195"/>
      <c r="B54" s="195"/>
      <c r="C54" s="195"/>
      <c r="D54" s="310"/>
      <c r="E54" s="221"/>
      <c r="F54" s="293"/>
    </row>
    <row r="55" spans="1:6" ht="15.75">
      <c r="A55" s="195"/>
      <c r="B55" s="189" t="s">
        <v>134</v>
      </c>
      <c r="C55" s="205"/>
      <c r="D55" s="310"/>
      <c r="E55" s="219"/>
      <c r="F55" s="293"/>
    </row>
    <row r="56" spans="1:6" ht="15.75">
      <c r="A56" s="195"/>
      <c r="B56" s="195"/>
      <c r="C56" s="205"/>
      <c r="D56" s="310"/>
      <c r="E56" s="219"/>
      <c r="F56" s="293"/>
    </row>
    <row r="57" spans="1:6" ht="15.75">
      <c r="A57" s="195"/>
      <c r="B57" s="195" t="s">
        <v>243</v>
      </c>
      <c r="C57" s="205"/>
      <c r="D57" s="310">
        <v>17752</v>
      </c>
      <c r="E57" s="219"/>
      <c r="F57" s="293">
        <v>13245</v>
      </c>
    </row>
    <row r="58" spans="1:6" ht="15.75">
      <c r="A58" s="195"/>
      <c r="B58" s="195" t="s">
        <v>135</v>
      </c>
      <c r="C58" s="205"/>
      <c r="D58" s="310">
        <v>-19754</v>
      </c>
      <c r="E58" s="219"/>
      <c r="F58" s="293">
        <v>-8102</v>
      </c>
    </row>
    <row r="59" spans="1:6" ht="15.75">
      <c r="A59" s="195"/>
      <c r="B59" s="195" t="s">
        <v>305</v>
      </c>
      <c r="C59" s="205"/>
      <c r="D59" s="310">
        <v>469751</v>
      </c>
      <c r="E59" s="219"/>
      <c r="F59" s="293">
        <v>0</v>
      </c>
    </row>
    <row r="60" spans="1:6" ht="15.75">
      <c r="A60" s="195"/>
      <c r="B60" s="195" t="s">
        <v>359</v>
      </c>
      <c r="C60" s="205"/>
      <c r="D60" s="310">
        <v>19083</v>
      </c>
      <c r="E60" s="219"/>
      <c r="F60" s="293">
        <v>0</v>
      </c>
    </row>
    <row r="61" spans="1:6" ht="15.75">
      <c r="A61" s="195"/>
      <c r="B61" s="195" t="s">
        <v>306</v>
      </c>
      <c r="C61" s="205"/>
      <c r="D61" s="310">
        <v>-1444</v>
      </c>
      <c r="E61" s="219"/>
      <c r="F61" s="293">
        <v>-15</v>
      </c>
    </row>
    <row r="62" spans="1:6" ht="15.75">
      <c r="A62" s="195"/>
      <c r="B62" s="195" t="s">
        <v>325</v>
      </c>
      <c r="C62" s="205"/>
      <c r="D62" s="310">
        <v>-178031</v>
      </c>
      <c r="E62" s="219"/>
      <c r="F62" s="293">
        <v>102113</v>
      </c>
    </row>
    <row r="63" spans="1:6" ht="14.25" customHeight="1">
      <c r="A63" s="195"/>
      <c r="B63" s="195" t="s">
        <v>326</v>
      </c>
      <c r="C63" s="195"/>
      <c r="D63" s="310">
        <v>-19279</v>
      </c>
      <c r="E63" s="219"/>
      <c r="F63" s="293">
        <v>0</v>
      </c>
    </row>
    <row r="64" spans="1:6" ht="6.75" customHeight="1">
      <c r="A64" s="195"/>
      <c r="B64" s="195"/>
      <c r="C64" s="195"/>
      <c r="D64" s="311"/>
      <c r="E64" s="219"/>
      <c r="F64" s="294"/>
    </row>
    <row r="65" spans="1:6" ht="15.75">
      <c r="A65" s="195"/>
      <c r="B65" s="195" t="s">
        <v>327</v>
      </c>
      <c r="C65" s="195"/>
      <c r="D65" s="287">
        <f>SUM(D57:D63)</f>
        <v>288078</v>
      </c>
      <c r="E65" s="219"/>
      <c r="F65" s="320">
        <f>SUM(F57:F63)</f>
        <v>107241</v>
      </c>
    </row>
    <row r="66" spans="1:6" ht="21" customHeight="1">
      <c r="A66" s="195"/>
      <c r="B66" s="195"/>
      <c r="C66" s="195"/>
      <c r="D66" s="310"/>
      <c r="E66" s="219"/>
      <c r="F66" s="293"/>
    </row>
    <row r="67" spans="1:6" ht="15.75" customHeight="1">
      <c r="A67" s="195"/>
      <c r="B67" s="233" t="s">
        <v>309</v>
      </c>
      <c r="C67" s="233"/>
      <c r="D67" s="310"/>
      <c r="E67" s="221"/>
      <c r="F67" s="293"/>
    </row>
    <row r="68" spans="1:6" ht="15" customHeight="1">
      <c r="A68" s="195"/>
      <c r="B68" s="233" t="s">
        <v>248</v>
      </c>
      <c r="C68" s="233"/>
      <c r="D68" s="312">
        <f>+D65+D52+D39</f>
        <v>196476</v>
      </c>
      <c r="E68" s="221"/>
      <c r="F68" s="321">
        <f>+F65+F52+F39</f>
        <v>-177398</v>
      </c>
    </row>
    <row r="69" spans="1:6" ht="15.75" customHeight="1">
      <c r="A69" s="195"/>
      <c r="B69" s="233"/>
      <c r="C69" s="233"/>
      <c r="D69" s="310"/>
      <c r="E69" s="221"/>
      <c r="F69" s="293"/>
    </row>
    <row r="70" spans="1:6" ht="16.5" customHeight="1">
      <c r="A70" s="195"/>
      <c r="B70" s="233" t="s">
        <v>137</v>
      </c>
      <c r="C70" s="233"/>
      <c r="D70" s="310">
        <v>140877</v>
      </c>
      <c r="E70" s="221"/>
      <c r="F70" s="293">
        <v>267828</v>
      </c>
    </row>
    <row r="71" spans="1:6" ht="15.75">
      <c r="A71" s="195"/>
      <c r="B71" s="195" t="s">
        <v>136</v>
      </c>
      <c r="C71" s="195"/>
      <c r="D71" s="310"/>
      <c r="E71" s="219"/>
      <c r="F71" s="293"/>
    </row>
    <row r="72" spans="1:6" ht="15.75">
      <c r="A72" s="195"/>
      <c r="B72" s="195"/>
      <c r="C72" s="195"/>
      <c r="D72" s="310"/>
      <c r="E72" s="221"/>
      <c r="F72" s="293"/>
    </row>
    <row r="73" spans="1:6" ht="15.75">
      <c r="A73" s="195"/>
      <c r="B73" s="195" t="s">
        <v>310</v>
      </c>
      <c r="C73" s="195"/>
      <c r="D73" s="310">
        <v>-27960</v>
      </c>
      <c r="E73" s="221"/>
      <c r="F73" s="293">
        <v>24423</v>
      </c>
    </row>
    <row r="74" spans="1:6" ht="9" customHeight="1">
      <c r="A74" s="195"/>
      <c r="B74" s="195"/>
      <c r="C74" s="195"/>
      <c r="D74" s="313"/>
      <c r="E74" s="314"/>
      <c r="F74" s="322"/>
    </row>
    <row r="75" spans="1:6" ht="15.75">
      <c r="A75" s="195"/>
      <c r="B75" s="195" t="s">
        <v>137</v>
      </c>
      <c r="C75" s="195"/>
      <c r="D75" s="310"/>
      <c r="E75" s="221"/>
      <c r="F75" s="293"/>
    </row>
    <row r="76" spans="1:6" ht="16.5" thickBot="1">
      <c r="A76" s="195"/>
      <c r="B76" s="195" t="s">
        <v>338</v>
      </c>
      <c r="C76" s="195"/>
      <c r="D76" s="315">
        <f>SUM(D68:D73)</f>
        <v>309393</v>
      </c>
      <c r="E76" s="221"/>
      <c r="F76" s="323">
        <f>SUM(F68:F73)</f>
        <v>114853</v>
      </c>
    </row>
    <row r="77" spans="1:6" ht="16.5" thickTop="1">
      <c r="A77" s="97"/>
      <c r="B77" s="97"/>
      <c r="C77" s="97"/>
      <c r="D77" s="148"/>
      <c r="E77" s="168"/>
      <c r="F77" s="324"/>
    </row>
    <row r="78" spans="2:6" ht="20.25" customHeight="1">
      <c r="B78" s="113"/>
      <c r="C78" s="113"/>
      <c r="D78" s="148"/>
      <c r="E78" s="168"/>
      <c r="F78" s="324"/>
    </row>
    <row r="79" spans="2:6" ht="15.75">
      <c r="B79" s="113"/>
      <c r="C79" s="113"/>
      <c r="D79" s="148"/>
      <c r="E79" s="167"/>
      <c r="F79" s="167"/>
    </row>
    <row r="80" spans="2:8" ht="15.75">
      <c r="B80" s="113"/>
      <c r="C80" s="113"/>
      <c r="D80" s="148"/>
      <c r="E80" s="167"/>
      <c r="F80" s="167"/>
      <c r="H80" s="375"/>
    </row>
    <row r="81" spans="2:6" ht="15.75">
      <c r="B81" s="113"/>
      <c r="C81" s="113"/>
      <c r="D81" s="148"/>
      <c r="E81" s="167"/>
      <c r="F81" s="167"/>
    </row>
    <row r="82" spans="2:6" ht="15.75">
      <c r="B82" s="113"/>
      <c r="C82" s="113"/>
      <c r="D82" s="148"/>
      <c r="E82" s="167"/>
      <c r="F82" s="167"/>
    </row>
    <row r="83" spans="2:9" ht="27.75" customHeight="1">
      <c r="B83" s="169"/>
      <c r="C83" s="169"/>
      <c r="D83" s="169"/>
      <c r="E83" s="169"/>
      <c r="F83" s="169"/>
      <c r="I83" s="376"/>
    </row>
    <row r="84" spans="2:5" ht="15">
      <c r="B84" s="170"/>
      <c r="C84" s="170"/>
      <c r="D84" s="171"/>
      <c r="E84" s="172"/>
    </row>
    <row r="85" spans="2:5" ht="15">
      <c r="B85" s="170"/>
      <c r="C85" s="170"/>
      <c r="D85" s="171"/>
      <c r="E85" s="172"/>
    </row>
    <row r="86" spans="4:6" s="113" customFormat="1" ht="15">
      <c r="D86" s="174"/>
      <c r="E86" s="172"/>
      <c r="F86" s="172"/>
    </row>
    <row r="87" ht="12.75">
      <c r="D87" s="175"/>
    </row>
    <row r="88" ht="12.75">
      <c r="D88" s="175"/>
    </row>
    <row r="89" ht="12.75">
      <c r="D89" s="175"/>
    </row>
    <row r="90" ht="12.75">
      <c r="D90" s="175"/>
    </row>
    <row r="91" ht="12.75">
      <c r="D91" s="175"/>
    </row>
    <row r="92" ht="12.75">
      <c r="D92" s="175"/>
    </row>
    <row r="93" ht="12.75">
      <c r="D93" s="175"/>
    </row>
    <row r="94" ht="12.75">
      <c r="D94" s="175"/>
    </row>
    <row r="95" ht="12.75">
      <c r="D95" s="175"/>
    </row>
    <row r="96" ht="12.75">
      <c r="D96" s="175"/>
    </row>
    <row r="97" ht="12.75">
      <c r="D97" s="175"/>
    </row>
    <row r="98" ht="12.75">
      <c r="D98" s="175"/>
    </row>
    <row r="99" ht="12.75">
      <c r="D99" s="175"/>
    </row>
    <row r="100" ht="12.75">
      <c r="D100" s="175"/>
    </row>
    <row r="101" ht="12.75">
      <c r="D101" s="175"/>
    </row>
    <row r="102" ht="12.75">
      <c r="D102" s="175"/>
    </row>
    <row r="103" ht="12.75">
      <c r="D103" s="175"/>
    </row>
    <row r="104" ht="12.75">
      <c r="D104" s="175"/>
    </row>
    <row r="105" ht="12.75">
      <c r="D105" s="175"/>
    </row>
    <row r="106" ht="12.75">
      <c r="D106" s="175"/>
    </row>
    <row r="107" ht="12.75">
      <c r="D107" s="175"/>
    </row>
    <row r="108" ht="12.75">
      <c r="D108" s="175"/>
    </row>
    <row r="109" ht="12.75">
      <c r="D109" s="175"/>
    </row>
    <row r="110" ht="12.75">
      <c r="D110" s="175"/>
    </row>
  </sheetData>
  <sheetProtection/>
  <mergeCells count="2">
    <mergeCell ref="A1:F1"/>
    <mergeCell ref="D9:F9"/>
  </mergeCells>
  <printOptions/>
  <pageMargins left="0.6" right="0.49" top="0.65" bottom="0.55" header="0.43" footer="0.27"/>
  <pageSetup firstPageNumber="6" useFirstPageNumber="1" horizontalDpi="600" verticalDpi="600" orientation="portrait" paperSize="9" scale="90" r:id="rId2"/>
  <headerFooter alignWithMargins="0">
    <oddHeader>&amp;R&amp;"Arial,Bold"
</oddHeader>
    <oddFooter>&amp;C&amp;"Times New Roman,Regular"&amp;12&amp;P</oddFooter>
  </headerFooter>
  <rowBreaks count="1" manualBreakCount="1">
    <brk id="54" max="5" man="1"/>
  </rowBreaks>
  <drawing r:id="rId1"/>
</worksheet>
</file>

<file path=xl/worksheets/sheet6.xml><?xml version="1.0" encoding="utf-8"?>
<worksheet xmlns="http://schemas.openxmlformats.org/spreadsheetml/2006/main" xmlns:r="http://schemas.openxmlformats.org/officeDocument/2006/relationships">
  <dimension ref="A1:L166"/>
  <sheetViews>
    <sheetView showGridLines="0" view="pageBreakPreview" zoomScaleNormal="75" zoomScaleSheetLayoutView="100" zoomScalePageLayoutView="0" workbookViewId="0" topLeftCell="A109">
      <selection activeCell="J101" sqref="J101"/>
    </sheetView>
  </sheetViews>
  <sheetFormatPr defaultColWidth="9.140625" defaultRowHeight="12.75"/>
  <cols>
    <col min="1" max="1" width="7.00390625" style="117" customWidth="1"/>
    <col min="2" max="2" width="21.8515625" style="117" customWidth="1"/>
    <col min="3" max="3" width="7.00390625" style="117" customWidth="1"/>
    <col min="4" max="4" width="16.7109375" style="117" customWidth="1"/>
    <col min="5" max="5" width="4.421875" style="117" customWidth="1"/>
    <col min="6" max="6" width="11.8515625" style="117" customWidth="1"/>
    <col min="7" max="7" width="5.7109375" style="117" customWidth="1"/>
    <col min="8" max="8" width="12.28125" style="117" bestFit="1" customWidth="1"/>
    <col min="9" max="9" width="14.140625" style="117" customWidth="1"/>
    <col min="10" max="16384" width="9.140625" style="117" customWidth="1"/>
  </cols>
  <sheetData>
    <row r="1" ht="15.75">
      <c r="A1" s="189" t="s">
        <v>192</v>
      </c>
    </row>
    <row r="2" spans="1:9" ht="15.75">
      <c r="A2" s="223" t="s">
        <v>333</v>
      </c>
      <c r="B2" s="177"/>
      <c r="C2" s="177"/>
      <c r="D2" s="177"/>
      <c r="E2" s="177"/>
      <c r="F2" s="177"/>
      <c r="G2" s="177"/>
      <c r="H2" s="177"/>
      <c r="I2" s="177"/>
    </row>
    <row r="4" spans="1:2" ht="15.75">
      <c r="A4" s="189" t="s">
        <v>185</v>
      </c>
      <c r="B4" s="115"/>
    </row>
    <row r="5" spans="1:2" ht="15.75">
      <c r="A5" s="115"/>
      <c r="B5" s="115"/>
    </row>
    <row r="6" spans="1:2" ht="15.75">
      <c r="A6" s="189" t="s">
        <v>202</v>
      </c>
      <c r="B6" s="115"/>
    </row>
    <row r="8" spans="1:2" ht="15.75">
      <c r="A8" s="290" t="s">
        <v>146</v>
      </c>
      <c r="B8" s="189" t="s">
        <v>9</v>
      </c>
    </row>
    <row r="11" ht="15.75">
      <c r="L11" s="178"/>
    </row>
    <row r="22" ht="15.75">
      <c r="A22" s="178"/>
    </row>
    <row r="23" spans="1:2" ht="15.75">
      <c r="A23" s="290" t="s">
        <v>147</v>
      </c>
      <c r="B23" s="189" t="s">
        <v>138</v>
      </c>
    </row>
    <row r="24" ht="15.75">
      <c r="A24" s="178"/>
    </row>
    <row r="25" ht="15.75">
      <c r="A25" s="178"/>
    </row>
    <row r="26" ht="15.75">
      <c r="A26" s="178"/>
    </row>
    <row r="27" ht="15.75">
      <c r="A27" s="178"/>
    </row>
    <row r="28" spans="1:2" ht="15.75">
      <c r="A28" s="290" t="s">
        <v>148</v>
      </c>
      <c r="B28" s="189" t="s">
        <v>139</v>
      </c>
    </row>
    <row r="29" ht="15.75">
      <c r="A29" s="178"/>
    </row>
    <row r="30" ht="15.75">
      <c r="A30" s="178"/>
    </row>
    <row r="31" ht="15.75">
      <c r="A31" s="178"/>
    </row>
    <row r="32" ht="15.75">
      <c r="A32" s="178"/>
    </row>
    <row r="33" ht="15.75">
      <c r="A33" s="290" t="s">
        <v>149</v>
      </c>
    </row>
    <row r="34" ht="15.75">
      <c r="A34" s="178"/>
    </row>
    <row r="35" ht="15.75">
      <c r="A35" s="178"/>
    </row>
    <row r="36" ht="15.75">
      <c r="A36" s="178"/>
    </row>
    <row r="37" ht="10.5" customHeight="1">
      <c r="A37" s="178"/>
    </row>
    <row r="39" spans="1:2" ht="15.75">
      <c r="A39" s="290" t="s">
        <v>150</v>
      </c>
      <c r="B39" s="189" t="s">
        <v>13</v>
      </c>
    </row>
    <row r="40" ht="15.75">
      <c r="A40" s="178"/>
    </row>
    <row r="41" ht="15.75">
      <c r="A41" s="178"/>
    </row>
    <row r="42" ht="15.75">
      <c r="A42" s="178"/>
    </row>
    <row r="43" ht="15.75">
      <c r="A43" s="178"/>
    </row>
    <row r="45" spans="1:4" ht="15.75">
      <c r="A45" s="291" t="s">
        <v>151</v>
      </c>
      <c r="B45" s="189" t="s">
        <v>64</v>
      </c>
      <c r="C45" s="195"/>
      <c r="D45" s="195"/>
    </row>
    <row r="46" ht="15.75">
      <c r="A46" s="178"/>
    </row>
    <row r="47" ht="15.75">
      <c r="A47" s="178"/>
    </row>
    <row r="48" ht="15.75">
      <c r="A48" s="178"/>
    </row>
    <row r="49" ht="12" customHeight="1">
      <c r="A49" s="178"/>
    </row>
    <row r="50" ht="16.5" customHeight="1">
      <c r="A50" s="178"/>
    </row>
    <row r="51" ht="15.75" customHeight="1">
      <c r="A51" s="178"/>
    </row>
    <row r="52" ht="15.75" customHeight="1">
      <c r="A52" s="178"/>
    </row>
    <row r="53" ht="15.75" customHeight="1">
      <c r="A53" s="178"/>
    </row>
    <row r="54" ht="15.75" customHeight="1">
      <c r="A54" s="178"/>
    </row>
    <row r="55" ht="15.75" customHeight="1">
      <c r="A55" s="178"/>
    </row>
    <row r="56" ht="15.75" customHeight="1">
      <c r="A56" s="178"/>
    </row>
    <row r="57" ht="15.75" customHeight="1">
      <c r="A57" s="178"/>
    </row>
    <row r="58" ht="15.75" customHeight="1">
      <c r="A58" s="178"/>
    </row>
    <row r="59" ht="15.75" customHeight="1"/>
    <row r="60" spans="1:4" ht="15.75" customHeight="1">
      <c r="A60" s="291" t="s">
        <v>151</v>
      </c>
      <c r="B60" s="189" t="s">
        <v>357</v>
      </c>
      <c r="C60" s="195"/>
      <c r="D60" s="195"/>
    </row>
    <row r="61" ht="15.75" customHeight="1"/>
    <row r="62" ht="15.75" customHeight="1"/>
    <row r="63" ht="15.75" customHeight="1"/>
    <row r="64" ht="15.75" customHeight="1"/>
    <row r="65" ht="15.75" customHeight="1"/>
    <row r="66" ht="15.75" customHeight="1"/>
    <row r="67" spans="1:2" ht="15.75">
      <c r="A67" s="290" t="s">
        <v>152</v>
      </c>
      <c r="B67" s="189" t="s">
        <v>65</v>
      </c>
    </row>
    <row r="68" ht="15.75">
      <c r="A68" s="178"/>
    </row>
    <row r="69" ht="15.75">
      <c r="A69" s="178"/>
    </row>
    <row r="71" spans="1:2" ht="15.75">
      <c r="A71" s="291" t="s">
        <v>154</v>
      </c>
      <c r="B71" s="257" t="s">
        <v>66</v>
      </c>
    </row>
    <row r="72" ht="10.5" customHeight="1">
      <c r="A72" s="178"/>
    </row>
    <row r="73" spans="1:2" ht="15.75">
      <c r="A73" s="178"/>
      <c r="B73" s="195" t="s">
        <v>334</v>
      </c>
    </row>
    <row r="74" spans="1:9" ht="15.75">
      <c r="A74" s="178"/>
      <c r="E74" s="119"/>
      <c r="F74" s="119"/>
      <c r="G74" s="119"/>
      <c r="H74" s="119"/>
      <c r="I74" s="119"/>
    </row>
    <row r="75" spans="1:9" ht="15.75">
      <c r="A75" s="178"/>
      <c r="B75" s="195"/>
      <c r="C75" s="195"/>
      <c r="D75" s="191" t="s">
        <v>68</v>
      </c>
      <c r="E75" s="191"/>
      <c r="G75" s="191"/>
      <c r="H75" s="191" t="s">
        <v>283</v>
      </c>
      <c r="I75" s="119"/>
    </row>
    <row r="76" spans="1:9" ht="15.75">
      <c r="A76" s="178"/>
      <c r="B76" s="195"/>
      <c r="C76" s="195"/>
      <c r="D76" s="194" t="s">
        <v>2</v>
      </c>
      <c r="E76" s="191"/>
      <c r="G76" s="424" t="s">
        <v>2</v>
      </c>
      <c r="H76" s="424"/>
      <c r="I76" s="119"/>
    </row>
    <row r="77" spans="1:9" ht="15.75">
      <c r="A77" s="178"/>
      <c r="B77" s="195"/>
      <c r="C77" s="195"/>
      <c r="D77" s="189"/>
      <c r="E77" s="191"/>
      <c r="G77" s="191"/>
      <c r="H77" s="191"/>
      <c r="I77" s="119"/>
    </row>
    <row r="78" spans="1:9" ht="15.75">
      <c r="A78" s="178"/>
      <c r="B78" s="189" t="s">
        <v>187</v>
      </c>
      <c r="C78" s="195"/>
      <c r="D78" s="194"/>
      <c r="E78" s="194"/>
      <c r="G78" s="194"/>
      <c r="H78" s="194"/>
      <c r="I78" s="179"/>
    </row>
    <row r="79" spans="1:8" ht="12.75" customHeight="1">
      <c r="A79" s="178"/>
      <c r="B79" s="195"/>
      <c r="C79" s="195"/>
      <c r="D79" s="195"/>
      <c r="E79" s="195"/>
      <c r="G79" s="195"/>
      <c r="H79" s="195"/>
    </row>
    <row r="80" spans="1:9" ht="15.75">
      <c r="A80" s="178"/>
      <c r="B80" s="233" t="s">
        <v>188</v>
      </c>
      <c r="C80" s="233"/>
      <c r="D80" s="293">
        <v>139366</v>
      </c>
      <c r="E80" s="292"/>
      <c r="G80" s="292"/>
      <c r="H80" s="293">
        <v>4357</v>
      </c>
      <c r="I80" s="180"/>
    </row>
    <row r="81" spans="1:9" ht="15.75">
      <c r="A81" s="178"/>
      <c r="B81" s="233" t="s">
        <v>140</v>
      </c>
      <c r="C81" s="237"/>
      <c r="D81" s="293">
        <v>337435</v>
      </c>
      <c r="E81" s="292"/>
      <c r="G81" s="292"/>
      <c r="H81" s="293">
        <v>8083</v>
      </c>
      <c r="I81" s="180"/>
    </row>
    <row r="82" spans="1:9" ht="15" customHeight="1">
      <c r="A82" s="178"/>
      <c r="B82" s="233" t="s">
        <v>189</v>
      </c>
      <c r="C82" s="233"/>
      <c r="D82" s="293">
        <v>42162</v>
      </c>
      <c r="E82" s="292"/>
      <c r="G82" s="292"/>
      <c r="H82" s="293">
        <v>2858</v>
      </c>
      <c r="I82" s="180"/>
    </row>
    <row r="83" spans="1:9" ht="15" customHeight="1">
      <c r="A83" s="178"/>
      <c r="B83" s="233" t="s">
        <v>348</v>
      </c>
      <c r="C83" s="233"/>
      <c r="D83" s="293">
        <v>462</v>
      </c>
      <c r="E83" s="292"/>
      <c r="G83" s="292"/>
      <c r="H83" s="293">
        <v>10537</v>
      </c>
      <c r="I83" s="180"/>
    </row>
    <row r="84" spans="1:9" ht="8.25" customHeight="1">
      <c r="A84" s="178"/>
      <c r="B84" s="233"/>
      <c r="C84" s="233"/>
      <c r="D84" s="294"/>
      <c r="E84" s="292"/>
      <c r="G84" s="292"/>
      <c r="H84" s="294"/>
      <c r="I84" s="180"/>
    </row>
    <row r="85" spans="1:9" ht="14.25" customHeight="1">
      <c r="A85" s="178"/>
      <c r="B85" s="233" t="s">
        <v>190</v>
      </c>
      <c r="C85" s="233"/>
      <c r="D85" s="293">
        <f>SUM(D80:D84)</f>
        <v>519425</v>
      </c>
      <c r="E85" s="292"/>
      <c r="G85" s="292"/>
      <c r="H85" s="293">
        <f>SUM(H80:H84)</f>
        <v>25835</v>
      </c>
      <c r="I85" s="180"/>
    </row>
    <row r="86" spans="1:9" ht="6.75" customHeight="1">
      <c r="A86" s="178"/>
      <c r="B86" s="233"/>
      <c r="C86" s="233"/>
      <c r="D86" s="293"/>
      <c r="E86" s="292"/>
      <c r="G86" s="292"/>
      <c r="H86" s="293"/>
      <c r="I86" s="180"/>
    </row>
    <row r="87" spans="1:9" ht="15.75">
      <c r="A87" s="178"/>
      <c r="B87" s="295" t="s">
        <v>141</v>
      </c>
      <c r="C87" s="233"/>
      <c r="D87" s="293"/>
      <c r="E87" s="295"/>
      <c r="G87" s="295"/>
      <c r="H87" s="293">
        <f>+'P&amp;L'!I25</f>
        <v>-67822</v>
      </c>
      <c r="I87" s="180"/>
    </row>
    <row r="88" spans="1:9" ht="15.75">
      <c r="A88" s="178"/>
      <c r="B88" s="295" t="s">
        <v>83</v>
      </c>
      <c r="C88" s="233"/>
      <c r="D88" s="293"/>
      <c r="E88" s="295"/>
      <c r="G88" s="295"/>
      <c r="H88" s="293"/>
      <c r="I88" s="180"/>
    </row>
    <row r="89" spans="1:9" ht="15.75">
      <c r="A89" s="178"/>
      <c r="B89" s="296" t="s">
        <v>191</v>
      </c>
      <c r="C89" s="233"/>
      <c r="D89" s="293"/>
      <c r="E89" s="296"/>
      <c r="G89" s="296"/>
      <c r="H89" s="293">
        <v>79731</v>
      </c>
      <c r="I89" s="180"/>
    </row>
    <row r="90" spans="1:9" ht="15.75">
      <c r="A90" s="178"/>
      <c r="B90" s="233"/>
      <c r="C90" s="233"/>
      <c r="D90" s="293"/>
      <c r="E90" s="292"/>
      <c r="G90" s="292"/>
      <c r="H90" s="294"/>
      <c r="I90" s="180"/>
    </row>
    <row r="91" spans="1:9" ht="16.5" thickBot="1">
      <c r="A91" s="178"/>
      <c r="B91" s="233"/>
      <c r="C91" s="233"/>
      <c r="D91" s="305">
        <f>SUM(D85:D90)</f>
        <v>519425</v>
      </c>
      <c r="E91" s="233"/>
      <c r="G91" s="233"/>
      <c r="H91" s="297">
        <f>SUM(H85:H90)</f>
        <v>37744</v>
      </c>
      <c r="I91" s="129"/>
    </row>
    <row r="92" spans="1:9" ht="16.5" thickTop="1">
      <c r="A92" s="178"/>
      <c r="B92" s="132"/>
      <c r="C92" s="132"/>
      <c r="D92" s="132"/>
      <c r="E92" s="180"/>
      <c r="F92" s="180"/>
      <c r="G92" s="180"/>
      <c r="H92" s="180"/>
      <c r="I92" s="180"/>
    </row>
    <row r="93" spans="5:9" ht="15.75">
      <c r="E93" s="168"/>
      <c r="F93" s="168"/>
      <c r="G93" s="168"/>
      <c r="H93" s="168"/>
      <c r="I93" s="168"/>
    </row>
    <row r="94" spans="1:2" ht="15.75">
      <c r="A94" s="290" t="s">
        <v>153</v>
      </c>
      <c r="B94" s="189" t="s">
        <v>69</v>
      </c>
    </row>
    <row r="95" ht="15.75">
      <c r="A95" s="178"/>
    </row>
    <row r="96" ht="15.75">
      <c r="A96" s="178"/>
    </row>
    <row r="97" ht="15.75">
      <c r="A97" s="178"/>
    </row>
    <row r="98" ht="15.75">
      <c r="A98" s="178"/>
    </row>
    <row r="100" spans="1:2" ht="15.75">
      <c r="A100" s="290" t="s">
        <v>155</v>
      </c>
      <c r="B100" s="189" t="s">
        <v>142</v>
      </c>
    </row>
    <row r="101" ht="15.75">
      <c r="A101" s="178"/>
    </row>
    <row r="102" ht="15.75">
      <c r="A102" s="178"/>
    </row>
    <row r="103" ht="15.75">
      <c r="A103" s="178"/>
    </row>
    <row r="104" ht="15.75">
      <c r="A104" s="178"/>
    </row>
    <row r="106" spans="1:2" ht="15.75">
      <c r="A106" s="290" t="s">
        <v>156</v>
      </c>
      <c r="B106" s="189" t="s">
        <v>70</v>
      </c>
    </row>
    <row r="107" ht="15.75">
      <c r="A107" s="178"/>
    </row>
    <row r="108" ht="15.75">
      <c r="A108" s="178"/>
    </row>
    <row r="109" ht="15.75">
      <c r="A109" s="178"/>
    </row>
    <row r="110" ht="15.75">
      <c r="A110" s="178"/>
    </row>
    <row r="112" spans="1:2" ht="15.75">
      <c r="A112" s="290" t="s">
        <v>157</v>
      </c>
      <c r="B112" s="189" t="s">
        <v>246</v>
      </c>
    </row>
    <row r="113" spans="1:2" ht="15.75">
      <c r="A113" s="178"/>
      <c r="B113" s="115"/>
    </row>
    <row r="114" spans="1:2" ht="15.75">
      <c r="A114" s="178"/>
      <c r="B114" s="195"/>
    </row>
    <row r="115" ht="15.75">
      <c r="A115" s="178"/>
    </row>
    <row r="116" ht="15.75">
      <c r="A116" s="178"/>
    </row>
    <row r="117" ht="15.75">
      <c r="A117" s="178"/>
    </row>
    <row r="118" ht="15.75">
      <c r="A118" s="178"/>
    </row>
    <row r="119" ht="15.75">
      <c r="A119" s="178"/>
    </row>
    <row r="120" ht="15.75">
      <c r="A120" s="178"/>
    </row>
    <row r="121" ht="15.75">
      <c r="A121" s="178"/>
    </row>
    <row r="122" spans="1:2" ht="15.75">
      <c r="A122" s="290" t="s">
        <v>158</v>
      </c>
      <c r="B122" s="189" t="s">
        <v>247</v>
      </c>
    </row>
    <row r="123" ht="15.75">
      <c r="A123" s="178"/>
    </row>
    <row r="124" spans="1:2" ht="15.75">
      <c r="A124" s="178"/>
      <c r="B124" s="195" t="s">
        <v>11</v>
      </c>
    </row>
    <row r="125" ht="15.75">
      <c r="A125" s="178"/>
    </row>
    <row r="126" spans="1:8" ht="15.75">
      <c r="A126" s="178"/>
      <c r="C126" s="195"/>
      <c r="D126" s="195"/>
      <c r="E126" s="195"/>
      <c r="F126" s="194"/>
      <c r="G126" s="243"/>
      <c r="H126" s="194" t="s">
        <v>143</v>
      </c>
    </row>
    <row r="127" spans="1:8" ht="15.75">
      <c r="A127" s="178"/>
      <c r="C127" s="195"/>
      <c r="D127" s="195"/>
      <c r="E127" s="195"/>
      <c r="F127" s="194"/>
      <c r="G127" s="227"/>
      <c r="H127" s="325" t="s">
        <v>2</v>
      </c>
    </row>
    <row r="128" spans="1:8" ht="15.75">
      <c r="A128" s="178"/>
      <c r="C128" s="195"/>
      <c r="D128" s="195"/>
      <c r="E128" s="195"/>
      <c r="F128" s="195"/>
      <c r="G128" s="233"/>
      <c r="H128" s="326"/>
    </row>
    <row r="129" spans="1:8" ht="15.75">
      <c r="A129" s="178"/>
      <c r="C129" s="195" t="s">
        <v>144</v>
      </c>
      <c r="D129" s="195"/>
      <c r="E129" s="195"/>
      <c r="F129" s="195"/>
      <c r="G129" s="233"/>
      <c r="H129" s="326">
        <v>11361</v>
      </c>
    </row>
    <row r="130" spans="1:8" ht="15.75">
      <c r="A130" s="178"/>
      <c r="C130" s="195" t="s">
        <v>145</v>
      </c>
      <c r="D130" s="195"/>
      <c r="E130" s="195"/>
      <c r="F130" s="195"/>
      <c r="G130" s="233"/>
      <c r="H130" s="326">
        <v>3179</v>
      </c>
    </row>
    <row r="131" spans="1:8" ht="6.75" customHeight="1">
      <c r="A131" s="178"/>
      <c r="C131" s="195"/>
      <c r="D131" s="195"/>
      <c r="E131" s="195"/>
      <c r="F131" s="195"/>
      <c r="G131" s="233"/>
      <c r="H131" s="326"/>
    </row>
    <row r="132" spans="1:8" ht="16.5" thickBot="1">
      <c r="A132" s="178"/>
      <c r="C132" s="195"/>
      <c r="D132" s="195"/>
      <c r="E132" s="195"/>
      <c r="F132" s="233"/>
      <c r="G132" s="233"/>
      <c r="H132" s="327">
        <f>+H130+H129</f>
        <v>14540</v>
      </c>
    </row>
    <row r="133" spans="1:8" ht="16.5" thickTop="1">
      <c r="A133" s="178"/>
      <c r="H133" s="326"/>
    </row>
    <row r="134" spans="1:8" ht="15.75">
      <c r="A134" s="178"/>
      <c r="H134" s="326"/>
    </row>
    <row r="135" spans="1:2" ht="15.75">
      <c r="A135" s="178"/>
      <c r="B135" s="195" t="s">
        <v>12</v>
      </c>
    </row>
    <row r="136" ht="15.75">
      <c r="A136" s="178"/>
    </row>
    <row r="137" ht="15.75">
      <c r="A137" s="178"/>
    </row>
    <row r="138" ht="15.75">
      <c r="A138" s="178"/>
    </row>
    <row r="139" ht="15.75">
      <c r="A139" s="178"/>
    </row>
    <row r="140" ht="15.75">
      <c r="A140" s="178"/>
    </row>
    <row r="141" ht="15.75">
      <c r="A141" s="178"/>
    </row>
    <row r="142" ht="15.75">
      <c r="A142" s="178"/>
    </row>
    <row r="143" ht="15.75">
      <c r="A143" s="178"/>
    </row>
    <row r="144" ht="15.75">
      <c r="A144" s="178"/>
    </row>
    <row r="145" ht="15.75">
      <c r="A145" s="178"/>
    </row>
    <row r="146" ht="15.75">
      <c r="A146" s="178"/>
    </row>
    <row r="147" ht="15.75">
      <c r="A147" s="178"/>
    </row>
    <row r="148" ht="15.75">
      <c r="A148" s="178"/>
    </row>
    <row r="149" ht="15.75">
      <c r="A149" s="178"/>
    </row>
    <row r="150" ht="15.75">
      <c r="A150" s="178"/>
    </row>
    <row r="151" ht="15.75">
      <c r="A151" s="178"/>
    </row>
    <row r="152" ht="15.75">
      <c r="A152" s="178"/>
    </row>
    <row r="153" ht="15.75">
      <c r="A153" s="178"/>
    </row>
    <row r="154" ht="15.75">
      <c r="A154" s="178"/>
    </row>
    <row r="155" ht="15.75">
      <c r="A155" s="178"/>
    </row>
    <row r="156" ht="15.75">
      <c r="A156" s="178"/>
    </row>
    <row r="157" ht="15.75">
      <c r="A157" s="178"/>
    </row>
    <row r="158" ht="15.75">
      <c r="A158" s="178"/>
    </row>
    <row r="159" ht="15.75">
      <c r="A159" s="178"/>
    </row>
    <row r="160" ht="15.75">
      <c r="A160" s="178"/>
    </row>
    <row r="161" ht="15.75">
      <c r="A161" s="178"/>
    </row>
    <row r="162" ht="15.75">
      <c r="A162" s="178"/>
    </row>
    <row r="163" ht="15.75">
      <c r="A163" s="178"/>
    </row>
    <row r="164" ht="15.75">
      <c r="A164" s="178"/>
    </row>
    <row r="165" ht="15.75">
      <c r="A165" s="178"/>
    </row>
    <row r="166" ht="15.75">
      <c r="A166" s="178"/>
    </row>
  </sheetData>
  <sheetProtection/>
  <mergeCells count="1">
    <mergeCell ref="G76:H76"/>
  </mergeCells>
  <printOptions/>
  <pageMargins left="0.75" right="0.24" top="0.4" bottom="0.3" header="0.43" footer="0.27"/>
  <pageSetup firstPageNumber="8" useFirstPageNumber="1" horizontalDpi="600" verticalDpi="600" orientation="portrait" paperSize="9" scale="90" r:id="rId2"/>
  <headerFooter alignWithMargins="0">
    <oddHeader>&amp;R&amp;"Arial,Bold"
</oddHeader>
    <oddFooter>&amp;C&amp;"Times New Roman,Regular"&amp;12&amp;P</oddFooter>
  </headerFooter>
  <rowBreaks count="2" manualBreakCount="2">
    <brk id="58" max="8" man="1"/>
    <brk id="110" max="13" man="1"/>
  </rowBreaks>
  <drawing r:id="rId1"/>
</worksheet>
</file>

<file path=xl/worksheets/sheet7.xml><?xml version="1.0" encoding="utf-8"?>
<worksheet xmlns="http://schemas.openxmlformats.org/spreadsheetml/2006/main" xmlns:r="http://schemas.openxmlformats.org/officeDocument/2006/relationships">
  <dimension ref="A1:Q360"/>
  <sheetViews>
    <sheetView showGridLines="0" tabSelected="1" view="pageBreakPreview" zoomScaleNormal="75" zoomScaleSheetLayoutView="100" zoomScalePageLayoutView="0" workbookViewId="0" topLeftCell="A1">
      <selection activeCell="O8" sqref="O8"/>
    </sheetView>
  </sheetViews>
  <sheetFormatPr defaultColWidth="9.140625" defaultRowHeight="12.75"/>
  <cols>
    <col min="1" max="1" width="4.8515625" style="117" customWidth="1"/>
    <col min="2" max="2" width="3.421875" style="117" customWidth="1"/>
    <col min="3" max="3" width="26.57421875" style="117" customWidth="1"/>
    <col min="4" max="4" width="8.28125" style="117" customWidth="1"/>
    <col min="5" max="5" width="14.00390625" style="117" customWidth="1"/>
    <col min="6" max="6" width="1.421875" style="117" customWidth="1"/>
    <col min="7" max="7" width="12.00390625" style="117" customWidth="1"/>
    <col min="8" max="8" width="2.140625" style="117" customWidth="1"/>
    <col min="9" max="9" width="12.00390625" style="117" customWidth="1"/>
    <col min="10" max="10" width="1.421875" style="117" customWidth="1"/>
    <col min="11" max="11" width="12.421875" style="117" customWidth="1"/>
    <col min="12" max="12" width="1.421875" style="117" hidden="1" customWidth="1"/>
    <col min="13" max="16384" width="9.140625" style="117" customWidth="1"/>
  </cols>
  <sheetData>
    <row r="1" ht="15.75">
      <c r="A1" s="189" t="s">
        <v>212</v>
      </c>
    </row>
    <row r="2" spans="1:12" ht="15.75">
      <c r="A2" s="223" t="s">
        <v>333</v>
      </c>
      <c r="B2" s="177"/>
      <c r="C2" s="177"/>
      <c r="D2" s="177"/>
      <c r="E2" s="177"/>
      <c r="F2" s="177"/>
      <c r="G2" s="177"/>
      <c r="H2" s="177"/>
      <c r="I2" s="177"/>
      <c r="J2" s="177"/>
      <c r="K2" s="177"/>
      <c r="L2" s="177"/>
    </row>
    <row r="3" ht="9" customHeight="1">
      <c r="B3" s="115"/>
    </row>
    <row r="4" spans="1:3" ht="15.75">
      <c r="A4" s="189" t="s">
        <v>186</v>
      </c>
      <c r="B4" s="189"/>
      <c r="C4" s="195"/>
    </row>
    <row r="5" spans="1:3" ht="11.25" customHeight="1">
      <c r="A5" s="189"/>
      <c r="B5" s="189"/>
      <c r="C5" s="195"/>
    </row>
    <row r="6" spans="1:3" ht="15.75">
      <c r="A6" s="248" t="s">
        <v>203</v>
      </c>
      <c r="B6" s="189"/>
      <c r="C6" s="195"/>
    </row>
    <row r="7" spans="1:3" ht="15.75">
      <c r="A7" s="248" t="s">
        <v>204</v>
      </c>
      <c r="B7" s="189"/>
      <c r="C7" s="195"/>
    </row>
    <row r="8" spans="1:17" ht="15.75">
      <c r="A8" s="195"/>
      <c r="B8" s="189"/>
      <c r="C8" s="195"/>
      <c r="Q8" s="117" t="s">
        <v>321</v>
      </c>
    </row>
    <row r="9" spans="1:3" ht="15.75">
      <c r="A9" s="257" t="s">
        <v>71</v>
      </c>
      <c r="B9" s="257" t="s">
        <v>159</v>
      </c>
      <c r="C9" s="235"/>
    </row>
    <row r="10" spans="1:3" ht="15.75">
      <c r="A10" s="189"/>
      <c r="B10" s="195"/>
      <c r="C10" s="195"/>
    </row>
    <row r="11" ht="15.75">
      <c r="A11" s="115"/>
    </row>
    <row r="12" ht="15.75">
      <c r="A12" s="115"/>
    </row>
    <row r="13" ht="15.75">
      <c r="A13" s="115"/>
    </row>
    <row r="14" ht="15.75">
      <c r="A14" s="115"/>
    </row>
    <row r="15" ht="15.75">
      <c r="A15" s="115"/>
    </row>
    <row r="16" ht="10.5" customHeight="1">
      <c r="A16" s="115"/>
    </row>
    <row r="17" ht="10.5" customHeight="1">
      <c r="A17" s="115"/>
    </row>
    <row r="18" ht="10.5" customHeight="1">
      <c r="A18" s="115"/>
    </row>
    <row r="19" ht="10.5" customHeight="1">
      <c r="A19" s="115"/>
    </row>
    <row r="20" ht="10.5" customHeight="1">
      <c r="A20" s="115"/>
    </row>
    <row r="21" spans="1:4" ht="15.75">
      <c r="A21" s="257" t="s">
        <v>72</v>
      </c>
      <c r="B21" s="257" t="s">
        <v>213</v>
      </c>
      <c r="C21" s="183"/>
      <c r="D21" s="183"/>
    </row>
    <row r="22" ht="15.75">
      <c r="A22" s="115"/>
    </row>
    <row r="23" ht="15.75">
      <c r="A23" s="115"/>
    </row>
    <row r="24" ht="15.75">
      <c r="A24" s="115"/>
    </row>
    <row r="25" ht="15.75">
      <c r="A25" s="115"/>
    </row>
    <row r="26" ht="15.75">
      <c r="A26" s="115"/>
    </row>
    <row r="27" ht="15.75">
      <c r="A27" s="115"/>
    </row>
    <row r="28" spans="1:2" ht="15.75">
      <c r="A28" s="189" t="s">
        <v>73</v>
      </c>
      <c r="B28" s="189" t="s">
        <v>214</v>
      </c>
    </row>
    <row r="29" ht="15.75">
      <c r="A29" s="115"/>
    </row>
    <row r="30" ht="15.75">
      <c r="A30" s="115"/>
    </row>
    <row r="31" ht="15.75">
      <c r="A31" s="115"/>
    </row>
    <row r="32" ht="15.75">
      <c r="A32" s="115"/>
    </row>
    <row r="33" ht="9.75" customHeight="1">
      <c r="A33" s="115"/>
    </row>
    <row r="34" spans="1:2" ht="15.75">
      <c r="A34" s="189" t="s">
        <v>74</v>
      </c>
      <c r="B34" s="189" t="s">
        <v>160</v>
      </c>
    </row>
    <row r="35" ht="15.75">
      <c r="A35" s="115"/>
    </row>
    <row r="36" ht="15.75">
      <c r="A36" s="115"/>
    </row>
    <row r="37" ht="15.75">
      <c r="A37" s="115"/>
    </row>
    <row r="38" ht="15.75">
      <c r="A38" s="115"/>
    </row>
    <row r="39" spans="1:11" ht="15.75">
      <c r="A39" s="189" t="s">
        <v>75</v>
      </c>
      <c r="B39" s="189" t="s">
        <v>84</v>
      </c>
      <c r="C39" s="195"/>
      <c r="D39" s="195"/>
      <c r="E39" s="195"/>
      <c r="F39" s="195"/>
      <c r="G39" s="195"/>
      <c r="H39" s="195"/>
      <c r="I39" s="195"/>
      <c r="J39" s="195"/>
      <c r="K39" s="195"/>
    </row>
    <row r="40" spans="1:14" ht="15.75">
      <c r="A40" s="189"/>
      <c r="B40" s="195"/>
      <c r="C40" s="248"/>
      <c r="E40" s="425" t="s">
        <v>350</v>
      </c>
      <c r="F40" s="425"/>
      <c r="G40" s="425"/>
      <c r="H40" s="372"/>
      <c r="I40" s="425" t="s">
        <v>349</v>
      </c>
      <c r="J40" s="425"/>
      <c r="K40" s="425"/>
      <c r="M40" s="374"/>
      <c r="N40" s="248"/>
    </row>
    <row r="41" spans="1:13" ht="15.75">
      <c r="A41" s="189"/>
      <c r="B41" s="195"/>
      <c r="C41" s="249"/>
      <c r="E41" s="338" t="s">
        <v>329</v>
      </c>
      <c r="F41" s="191"/>
      <c r="G41" s="247" t="s">
        <v>330</v>
      </c>
      <c r="H41" s="298"/>
      <c r="I41" s="338" t="s">
        <v>329</v>
      </c>
      <c r="J41" s="338"/>
      <c r="K41" s="247" t="s">
        <v>330</v>
      </c>
      <c r="M41" s="373"/>
    </row>
    <row r="42" spans="1:13" ht="15.75">
      <c r="A42" s="189"/>
      <c r="B42" s="195"/>
      <c r="C42" s="249"/>
      <c r="E42" s="191" t="s">
        <v>2</v>
      </c>
      <c r="F42" s="191"/>
      <c r="G42" s="191" t="s">
        <v>2</v>
      </c>
      <c r="H42" s="298"/>
      <c r="I42" s="191" t="s">
        <v>2</v>
      </c>
      <c r="J42" s="191"/>
      <c r="K42" s="191" t="s">
        <v>2</v>
      </c>
      <c r="M42" s="298"/>
    </row>
    <row r="43" spans="1:13" ht="15.75" customHeight="1">
      <c r="A43" s="189"/>
      <c r="B43" s="195"/>
      <c r="C43" s="195"/>
      <c r="E43" s="195"/>
      <c r="F43" s="195"/>
      <c r="G43" s="191"/>
      <c r="H43" s="233"/>
      <c r="I43" s="195"/>
      <c r="J43" s="195"/>
      <c r="K43" s="191"/>
      <c r="M43" s="233"/>
    </row>
    <row r="44" spans="1:13" ht="15.75" customHeight="1">
      <c r="A44" s="189"/>
      <c r="B44" s="195" t="s">
        <v>205</v>
      </c>
      <c r="C44" s="195"/>
      <c r="E44" s="195"/>
      <c r="F44" s="195"/>
      <c r="G44" s="195"/>
      <c r="H44" s="233"/>
      <c r="I44" s="195"/>
      <c r="J44" s="195"/>
      <c r="K44" s="195"/>
      <c r="M44" s="233"/>
    </row>
    <row r="45" spans="1:13" ht="15.75">
      <c r="A45" s="189"/>
      <c r="B45" s="250" t="s">
        <v>207</v>
      </c>
      <c r="C45" s="195"/>
      <c r="E45" s="294">
        <v>2876</v>
      </c>
      <c r="F45" s="293"/>
      <c r="G45" s="294">
        <v>1068</v>
      </c>
      <c r="H45" s="292"/>
      <c r="I45" s="214">
        <v>5365</v>
      </c>
      <c r="J45" s="292"/>
      <c r="K45" s="214">
        <v>2090</v>
      </c>
      <c r="M45" s="199"/>
    </row>
    <row r="46" spans="1:13" ht="15.75">
      <c r="A46" s="189"/>
      <c r="B46" s="195" t="s">
        <v>206</v>
      </c>
      <c r="C46" s="195"/>
      <c r="E46" s="208"/>
      <c r="F46" s="208"/>
      <c r="G46" s="208"/>
      <c r="H46" s="292"/>
      <c r="I46" s="209"/>
      <c r="J46" s="209"/>
      <c r="K46" s="209"/>
      <c r="M46" s="199"/>
    </row>
    <row r="47" spans="1:13" ht="15.75">
      <c r="A47" s="189"/>
      <c r="B47" s="250" t="s">
        <v>207</v>
      </c>
      <c r="C47" s="195"/>
      <c r="E47" s="208">
        <v>-58</v>
      </c>
      <c r="F47" s="208"/>
      <c r="G47" s="208">
        <v>-558</v>
      </c>
      <c r="H47" s="292"/>
      <c r="I47" s="209">
        <v>-102</v>
      </c>
      <c r="J47" s="209"/>
      <c r="K47" s="209">
        <v>-608</v>
      </c>
      <c r="M47" s="199"/>
    </row>
    <row r="48" spans="1:13" ht="15.75">
      <c r="A48" s="189"/>
      <c r="B48" s="250" t="s">
        <v>208</v>
      </c>
      <c r="C48" s="195"/>
      <c r="E48" s="208">
        <v>-5770</v>
      </c>
      <c r="F48" s="208"/>
      <c r="G48" s="208">
        <v>-12912</v>
      </c>
      <c r="H48" s="292"/>
      <c r="I48" s="209">
        <v>-17411</v>
      </c>
      <c r="J48" s="292"/>
      <c r="K48" s="209">
        <v>-17848</v>
      </c>
      <c r="M48" s="199"/>
    </row>
    <row r="49" spans="1:13" ht="6" customHeight="1">
      <c r="A49" s="189"/>
      <c r="B49" s="195"/>
      <c r="C49" s="195"/>
      <c r="E49" s="294"/>
      <c r="F49" s="208"/>
      <c r="G49" s="294"/>
      <c r="H49" s="292"/>
      <c r="I49" s="214"/>
      <c r="J49" s="292"/>
      <c r="K49" s="214"/>
      <c r="M49" s="199"/>
    </row>
    <row r="50" spans="1:13" ht="15.75">
      <c r="A50" s="189"/>
      <c r="B50" s="195"/>
      <c r="C50" s="195"/>
      <c r="E50" s="320">
        <f>+E48+E47</f>
        <v>-5828</v>
      </c>
      <c r="F50" s="208"/>
      <c r="G50" s="320">
        <f>+G48+G47</f>
        <v>-13470</v>
      </c>
      <c r="H50" s="292"/>
      <c r="I50" s="210">
        <f>+I48+I47</f>
        <v>-17513</v>
      </c>
      <c r="J50" s="292"/>
      <c r="K50" s="210">
        <f>+K48+K47</f>
        <v>-18456</v>
      </c>
      <c r="M50" s="199"/>
    </row>
    <row r="51" spans="1:13" ht="6" customHeight="1">
      <c r="A51" s="189"/>
      <c r="B51" s="195"/>
      <c r="C51" s="195"/>
      <c r="E51" s="208"/>
      <c r="F51" s="208"/>
      <c r="G51" s="208"/>
      <c r="H51" s="292"/>
      <c r="I51" s="209"/>
      <c r="J51" s="292"/>
      <c r="K51" s="209"/>
      <c r="M51" s="199"/>
    </row>
    <row r="52" spans="1:13" ht="15.75">
      <c r="A52" s="189"/>
      <c r="B52" s="195" t="s">
        <v>295</v>
      </c>
      <c r="C52" s="195"/>
      <c r="E52" s="208"/>
      <c r="F52" s="208"/>
      <c r="G52" s="208"/>
      <c r="H52" s="292"/>
      <c r="I52" s="209"/>
      <c r="J52" s="292"/>
      <c r="K52" s="209"/>
      <c r="M52" s="199"/>
    </row>
    <row r="53" spans="1:13" ht="15.75">
      <c r="A53" s="189"/>
      <c r="B53" s="195" t="s">
        <v>294</v>
      </c>
      <c r="C53" s="195"/>
      <c r="E53" s="208">
        <v>-288</v>
      </c>
      <c r="F53" s="208"/>
      <c r="G53" s="208">
        <v>83</v>
      </c>
      <c r="H53" s="292"/>
      <c r="I53" s="209">
        <v>-293</v>
      </c>
      <c r="J53" s="292"/>
      <c r="K53" s="209">
        <v>373</v>
      </c>
      <c r="M53" s="199"/>
    </row>
    <row r="54" spans="1:13" ht="7.5" customHeight="1">
      <c r="A54" s="189"/>
      <c r="B54" s="195"/>
      <c r="C54" s="233"/>
      <c r="E54" s="294"/>
      <c r="F54" s="208"/>
      <c r="G54" s="294"/>
      <c r="H54" s="292"/>
      <c r="I54" s="214"/>
      <c r="J54" s="292"/>
      <c r="K54" s="214"/>
      <c r="M54" s="199"/>
    </row>
    <row r="55" spans="1:13" ht="18.75" customHeight="1" thickBot="1">
      <c r="A55" s="115"/>
      <c r="C55" s="132"/>
      <c r="E55" s="305">
        <f>+E45+E50+E53</f>
        <v>-3240</v>
      </c>
      <c r="F55" s="208"/>
      <c r="G55" s="305">
        <f>G45+G50+G53</f>
        <v>-12319</v>
      </c>
      <c r="H55" s="292"/>
      <c r="I55" s="398">
        <f>+I45+I50+I53</f>
        <v>-12441</v>
      </c>
      <c r="J55" s="292"/>
      <c r="K55" s="305">
        <f>K45+K50+K53</f>
        <v>-15993</v>
      </c>
      <c r="M55" s="199"/>
    </row>
    <row r="56" spans="1:13" ht="16.5" thickTop="1">
      <c r="A56" s="115"/>
      <c r="C56" s="132"/>
      <c r="D56" s="199"/>
      <c r="F56" s="198"/>
      <c r="G56" s="199"/>
      <c r="H56" s="199"/>
      <c r="K56" s="195"/>
      <c r="M56" s="132"/>
    </row>
    <row r="57" spans="1:13" ht="15.75">
      <c r="A57" s="189" t="s">
        <v>76</v>
      </c>
      <c r="B57" s="189" t="s">
        <v>209</v>
      </c>
      <c r="M57" s="132"/>
    </row>
    <row r="58" spans="1:13" ht="15.75">
      <c r="A58" s="115"/>
      <c r="M58" s="132"/>
    </row>
    <row r="59" ht="15.75">
      <c r="A59" s="115"/>
    </row>
    <row r="60" ht="15.75">
      <c r="A60" s="115"/>
    </row>
    <row r="61" ht="15.75">
      <c r="A61" s="115"/>
    </row>
    <row r="62" ht="15.75">
      <c r="A62" s="115"/>
    </row>
    <row r="63" spans="1:2" ht="15.75">
      <c r="A63" s="189" t="s">
        <v>77</v>
      </c>
      <c r="B63" s="189" t="s">
        <v>161</v>
      </c>
    </row>
    <row r="64" ht="15.75">
      <c r="A64" s="115"/>
    </row>
    <row r="65" spans="1:3" ht="15.75">
      <c r="A65" s="115"/>
      <c r="B65" s="195" t="s">
        <v>11</v>
      </c>
      <c r="C65" s="195" t="s">
        <v>219</v>
      </c>
    </row>
    <row r="66" spans="1:5" ht="15.75">
      <c r="A66" s="115"/>
      <c r="E66" s="132"/>
    </row>
    <row r="67" spans="1:10" ht="15.75">
      <c r="A67" s="115"/>
      <c r="D67" s="110"/>
      <c r="E67" s="298"/>
      <c r="F67" s="115"/>
      <c r="G67" s="191" t="s">
        <v>351</v>
      </c>
      <c r="H67" s="182"/>
      <c r="I67" s="191" t="s">
        <v>340</v>
      </c>
      <c r="J67" s="191"/>
    </row>
    <row r="68" spans="1:10" ht="15.75">
      <c r="A68" s="115"/>
      <c r="D68" s="182"/>
      <c r="E68" s="298"/>
      <c r="F68" s="182"/>
      <c r="G68" s="191" t="s">
        <v>352</v>
      </c>
      <c r="H68" s="182"/>
      <c r="I68" s="191" t="s">
        <v>224</v>
      </c>
      <c r="J68" s="191"/>
    </row>
    <row r="69" spans="1:10" ht="15.75">
      <c r="A69" s="115"/>
      <c r="D69" s="184"/>
      <c r="E69" s="299"/>
      <c r="F69" s="182"/>
      <c r="G69" s="247" t="s">
        <v>329</v>
      </c>
      <c r="H69" s="184"/>
      <c r="I69" s="247" t="s">
        <v>329</v>
      </c>
      <c r="J69" s="247"/>
    </row>
    <row r="70" spans="1:10" ht="15.75">
      <c r="A70" s="115"/>
      <c r="D70" s="182"/>
      <c r="E70" s="298"/>
      <c r="F70" s="182"/>
      <c r="G70" s="191" t="s">
        <v>2</v>
      </c>
      <c r="H70" s="182"/>
      <c r="I70" s="191" t="s">
        <v>2</v>
      </c>
      <c r="J70" s="191"/>
    </row>
    <row r="71" spans="1:10" ht="9.75" customHeight="1">
      <c r="A71" s="115"/>
      <c r="E71" s="233"/>
      <c r="G71" s="195"/>
      <c r="I71" s="195"/>
      <c r="J71" s="195"/>
    </row>
    <row r="72" spans="1:10" ht="16.5" thickBot="1">
      <c r="A72" s="115"/>
      <c r="C72" s="195" t="s">
        <v>162</v>
      </c>
      <c r="D72" s="181"/>
      <c r="E72" s="228"/>
      <c r="F72" s="181"/>
      <c r="G72" s="399">
        <v>0</v>
      </c>
      <c r="H72" s="409"/>
      <c r="I72" s="399">
        <v>0</v>
      </c>
      <c r="J72" s="410"/>
    </row>
    <row r="73" spans="1:10" ht="11.25" customHeight="1" thickTop="1">
      <c r="A73" s="115"/>
      <c r="E73" s="233"/>
      <c r="G73" s="235"/>
      <c r="H73" s="183"/>
      <c r="I73" s="235"/>
      <c r="J73" s="235"/>
    </row>
    <row r="74" spans="1:10" ht="16.5" thickBot="1">
      <c r="A74" s="115"/>
      <c r="C74" s="195" t="s">
        <v>234</v>
      </c>
      <c r="D74" s="181"/>
      <c r="E74" s="228"/>
      <c r="F74" s="181"/>
      <c r="G74" s="306">
        <v>1301</v>
      </c>
      <c r="H74" s="409"/>
      <c r="I74" s="306">
        <v>2704</v>
      </c>
      <c r="J74" s="411"/>
    </row>
    <row r="75" spans="1:10" ht="11.25" customHeight="1" thickTop="1">
      <c r="A75" s="115"/>
      <c r="E75" s="233"/>
      <c r="G75" s="235"/>
      <c r="H75" s="364"/>
      <c r="I75" s="235"/>
      <c r="J75" s="235"/>
    </row>
    <row r="76" spans="1:10" ht="16.5" thickBot="1">
      <c r="A76" s="115"/>
      <c r="C76" s="195" t="s">
        <v>353</v>
      </c>
      <c r="D76" s="181"/>
      <c r="E76" s="228"/>
      <c r="F76" s="181"/>
      <c r="G76" s="400">
        <v>202</v>
      </c>
      <c r="H76" s="409"/>
      <c r="I76" s="400">
        <v>-324</v>
      </c>
      <c r="J76" s="397"/>
    </row>
    <row r="77" spans="1:10" ht="14.25" customHeight="1" thickTop="1">
      <c r="A77" s="115"/>
      <c r="C77" s="195"/>
      <c r="D77" s="181"/>
      <c r="E77" s="228"/>
      <c r="F77" s="181"/>
      <c r="G77" s="185"/>
      <c r="H77" s="185"/>
      <c r="I77" s="228"/>
      <c r="J77" s="228"/>
    </row>
    <row r="78" spans="1:10" ht="11.25" customHeight="1">
      <c r="A78" s="115"/>
      <c r="D78" s="181"/>
      <c r="E78" s="185"/>
      <c r="F78" s="181"/>
      <c r="G78" s="181"/>
      <c r="I78" s="195"/>
      <c r="J78" s="195"/>
    </row>
    <row r="79" spans="1:2" ht="15.75">
      <c r="A79" s="115"/>
      <c r="B79" s="195" t="s">
        <v>12</v>
      </c>
    </row>
    <row r="80" ht="15.75">
      <c r="A80" s="115"/>
    </row>
    <row r="81" spans="1:6" ht="8.25" customHeight="1">
      <c r="A81" s="115"/>
      <c r="C81" s="195"/>
      <c r="D81" s="195"/>
      <c r="E81" s="195"/>
      <c r="F81" s="195"/>
    </row>
    <row r="82" spans="1:10" ht="15.75">
      <c r="A82" s="115"/>
      <c r="C82" s="195"/>
      <c r="D82" s="195"/>
      <c r="F82" s="194"/>
      <c r="G82" s="191" t="s">
        <v>2</v>
      </c>
      <c r="H82" s="181"/>
      <c r="I82" s="181"/>
      <c r="J82" s="181"/>
    </row>
    <row r="83" spans="1:10" ht="10.5" customHeight="1">
      <c r="A83" s="115"/>
      <c r="C83" s="195"/>
      <c r="D83" s="195"/>
      <c r="F83" s="194"/>
      <c r="G83" s="194"/>
      <c r="H83" s="143"/>
      <c r="I83" s="143"/>
      <c r="J83" s="143"/>
    </row>
    <row r="84" spans="1:10" ht="16.5" thickBot="1">
      <c r="A84" s="115"/>
      <c r="C84" s="195" t="s">
        <v>163</v>
      </c>
      <c r="D84" s="195"/>
      <c r="F84" s="195"/>
      <c r="G84" s="306">
        <v>26013</v>
      </c>
      <c r="H84" s="181"/>
      <c r="I84" s="181"/>
      <c r="J84" s="181"/>
    </row>
    <row r="85" spans="1:7" ht="12.75" customHeight="1" thickTop="1">
      <c r="A85" s="115"/>
      <c r="C85" s="195"/>
      <c r="D85" s="195"/>
      <c r="F85" s="195"/>
      <c r="G85" s="195"/>
    </row>
    <row r="86" spans="1:10" ht="16.5" thickBot="1">
      <c r="A86" s="115"/>
      <c r="C86" s="195" t="s">
        <v>164</v>
      </c>
      <c r="D86" s="195"/>
      <c r="F86" s="195"/>
      <c r="G86" s="306">
        <v>10969</v>
      </c>
      <c r="H86" s="181"/>
      <c r="I86" s="181"/>
      <c r="J86" s="181"/>
    </row>
    <row r="87" ht="16.5" thickTop="1">
      <c r="A87" s="115"/>
    </row>
    <row r="88" ht="15.75">
      <c r="A88" s="115"/>
    </row>
    <row r="89" spans="1:2" ht="15.75">
      <c r="A89" s="189" t="s">
        <v>78</v>
      </c>
      <c r="B89" s="189" t="s">
        <v>297</v>
      </c>
    </row>
    <row r="90" ht="9" customHeight="1">
      <c r="A90" s="115"/>
    </row>
    <row r="91" spans="1:2" ht="15.75">
      <c r="A91" s="346" t="s">
        <v>266</v>
      </c>
      <c r="B91" s="1" t="s">
        <v>260</v>
      </c>
    </row>
    <row r="92" spans="1:2" ht="15.75">
      <c r="A92" s="346"/>
      <c r="B92" s="1"/>
    </row>
    <row r="93" spans="1:2" ht="15.75">
      <c r="A93" s="346"/>
      <c r="B93" s="1"/>
    </row>
    <row r="94" spans="1:2" ht="15.75">
      <c r="A94" s="346"/>
      <c r="B94" s="1"/>
    </row>
    <row r="95" spans="1:2" ht="11.25" customHeight="1">
      <c r="A95" s="346"/>
      <c r="B95" s="1"/>
    </row>
    <row r="96" spans="1:2" ht="15.75">
      <c r="A96" s="115"/>
      <c r="B96" s="195"/>
    </row>
    <row r="97" spans="1:2" ht="21" customHeight="1">
      <c r="A97" s="115"/>
      <c r="B97" s="195"/>
    </row>
    <row r="98" spans="1:2" ht="15.75">
      <c r="A98" s="115"/>
      <c r="B98" s="195"/>
    </row>
    <row r="99" spans="1:2" ht="15.75">
      <c r="A99" s="115"/>
      <c r="B99" s="195"/>
    </row>
    <row r="100" spans="1:2" ht="15.75">
      <c r="A100" s="115"/>
      <c r="B100" s="195"/>
    </row>
    <row r="101" spans="1:2" ht="15.75">
      <c r="A101" s="115"/>
      <c r="B101" s="195"/>
    </row>
    <row r="102" spans="1:2" ht="15.75">
      <c r="A102" s="115"/>
      <c r="B102" s="195"/>
    </row>
    <row r="103" spans="1:2" ht="15.75">
      <c r="A103" s="115"/>
      <c r="B103" s="195"/>
    </row>
    <row r="104" spans="1:2" ht="15.75">
      <c r="A104" s="115"/>
      <c r="B104" s="195"/>
    </row>
    <row r="105" spans="1:2" ht="15.75">
      <c r="A105" s="115"/>
      <c r="B105" s="195"/>
    </row>
    <row r="106" spans="1:2" ht="15.75">
      <c r="A106" s="115"/>
      <c r="B106" s="195"/>
    </row>
    <row r="107" spans="1:2" ht="15.75">
      <c r="A107" s="115"/>
      <c r="B107" s="195"/>
    </row>
    <row r="108" spans="1:2" ht="15.75">
      <c r="A108" s="115"/>
      <c r="B108" s="195"/>
    </row>
    <row r="109" spans="1:2" ht="15.75">
      <c r="A109" s="115"/>
      <c r="B109" s="195"/>
    </row>
    <row r="110" spans="1:2" ht="18" customHeight="1">
      <c r="A110" s="115"/>
      <c r="B110" s="195"/>
    </row>
    <row r="111" spans="1:2" ht="15.75">
      <c r="A111" s="189" t="s">
        <v>78</v>
      </c>
      <c r="B111" s="189" t="s">
        <v>261</v>
      </c>
    </row>
    <row r="112" ht="9" customHeight="1">
      <c r="A112" s="115"/>
    </row>
    <row r="113" spans="1:2" ht="15.75">
      <c r="A113" s="346" t="s">
        <v>266</v>
      </c>
      <c r="B113" s="1" t="s">
        <v>319</v>
      </c>
    </row>
    <row r="114" spans="1:2" ht="15.75">
      <c r="A114" s="346"/>
      <c r="B114" s="1"/>
    </row>
    <row r="115" spans="1:12" ht="15.75">
      <c r="A115" s="115"/>
      <c r="B115" s="195"/>
      <c r="C115" s="2"/>
      <c r="D115" s="2"/>
      <c r="E115" s="2"/>
      <c r="F115" s="339"/>
      <c r="G115" s="2"/>
      <c r="H115" s="340"/>
      <c r="I115" s="345"/>
      <c r="J115" s="345"/>
      <c r="K115" s="341"/>
      <c r="L115" s="341"/>
    </row>
    <row r="116" spans="1:12" ht="15.75">
      <c r="A116" s="115"/>
      <c r="B116" s="195"/>
      <c r="C116" s="2"/>
      <c r="D116" s="2"/>
      <c r="E116" s="2"/>
      <c r="F116" s="339"/>
      <c r="G116" s="2"/>
      <c r="H116" s="340"/>
      <c r="I116" s="345"/>
      <c r="J116" s="345"/>
      <c r="K116" s="341"/>
      <c r="L116" s="341"/>
    </row>
    <row r="117" spans="1:12" ht="15.75">
      <c r="A117" s="115"/>
      <c r="B117" s="195">
        <v>1</v>
      </c>
      <c r="C117" s="2"/>
      <c r="D117" s="2"/>
      <c r="E117" s="2"/>
      <c r="F117" s="339"/>
      <c r="G117" s="2"/>
      <c r="H117" s="340"/>
      <c r="I117" s="345"/>
      <c r="J117" s="345"/>
      <c r="K117" s="341"/>
      <c r="L117" s="341"/>
    </row>
    <row r="118" spans="1:12" ht="15.75">
      <c r="A118" s="115"/>
      <c r="B118" s="195"/>
      <c r="C118" s="2"/>
      <c r="D118" s="2"/>
      <c r="E118" s="2"/>
      <c r="F118" s="339"/>
      <c r="G118" s="2"/>
      <c r="H118" s="340"/>
      <c r="I118" s="345"/>
      <c r="J118" s="345"/>
      <c r="K118" s="341"/>
      <c r="L118" s="341"/>
    </row>
    <row r="119" spans="1:12" ht="15.75">
      <c r="A119" s="115"/>
      <c r="B119" s="195">
        <v>2</v>
      </c>
      <c r="C119" s="2"/>
      <c r="D119" s="2"/>
      <c r="E119" s="2"/>
      <c r="F119" s="339"/>
      <c r="G119" s="2"/>
      <c r="H119" s="340"/>
      <c r="I119" s="345"/>
      <c r="J119" s="345"/>
      <c r="K119" s="341"/>
      <c r="L119" s="341"/>
    </row>
    <row r="120" spans="1:12" ht="15.75">
      <c r="A120" s="115"/>
      <c r="B120" s="195"/>
      <c r="C120" s="2"/>
      <c r="D120" s="2"/>
      <c r="E120" s="2"/>
      <c r="F120" s="339"/>
      <c r="G120" s="2"/>
      <c r="H120" s="340"/>
      <c r="I120" s="345"/>
      <c r="J120" s="345"/>
      <c r="K120" s="341"/>
      <c r="L120" s="341"/>
    </row>
    <row r="121" spans="1:12" ht="15.75">
      <c r="A121" s="115"/>
      <c r="B121" s="195"/>
      <c r="C121" s="2"/>
      <c r="D121" s="2"/>
      <c r="E121" s="2"/>
      <c r="F121" s="339"/>
      <c r="G121" s="2"/>
      <c r="H121" s="340"/>
      <c r="I121" s="345"/>
      <c r="J121" s="345"/>
      <c r="K121" s="341"/>
      <c r="L121" s="341"/>
    </row>
    <row r="122" spans="1:12" ht="15.75">
      <c r="A122" s="115"/>
      <c r="B122" s="195"/>
      <c r="C122" s="2"/>
      <c r="D122" s="2"/>
      <c r="E122" s="2"/>
      <c r="F122" s="339"/>
      <c r="G122" s="2"/>
      <c r="H122" s="340"/>
      <c r="I122" s="345"/>
      <c r="J122" s="345"/>
      <c r="K122" s="341"/>
      <c r="L122" s="341"/>
    </row>
    <row r="123" spans="1:12" ht="15.75">
      <c r="A123" s="115"/>
      <c r="B123" s="195"/>
      <c r="C123" s="2"/>
      <c r="D123" s="2"/>
      <c r="E123" s="2"/>
      <c r="F123" s="339"/>
      <c r="G123" s="2"/>
      <c r="H123" s="340"/>
      <c r="I123" s="345"/>
      <c r="J123" s="345"/>
      <c r="K123" s="341"/>
      <c r="L123" s="341"/>
    </row>
    <row r="124" spans="1:12" ht="15.75">
      <c r="A124" s="115"/>
      <c r="B124" s="195"/>
      <c r="C124" s="2"/>
      <c r="D124" s="2"/>
      <c r="E124" s="2"/>
      <c r="F124" s="339"/>
      <c r="G124" s="2"/>
      <c r="H124" s="340"/>
      <c r="I124" s="345"/>
      <c r="J124" s="345"/>
      <c r="K124" s="341"/>
      <c r="L124" s="341"/>
    </row>
    <row r="125" spans="1:12" ht="15.75">
      <c r="A125" s="115"/>
      <c r="B125" s="195"/>
      <c r="C125" s="2"/>
      <c r="D125" s="2"/>
      <c r="E125" s="2"/>
      <c r="F125" s="339"/>
      <c r="G125" s="2"/>
      <c r="H125" s="340"/>
      <c r="I125" s="345"/>
      <c r="J125" s="345"/>
      <c r="K125" s="341"/>
      <c r="L125" s="341"/>
    </row>
    <row r="126" spans="1:12" ht="15.75">
      <c r="A126" s="115"/>
      <c r="B126" s="195"/>
      <c r="C126" s="2"/>
      <c r="D126" s="2"/>
      <c r="E126" s="2"/>
      <c r="F126" s="339"/>
      <c r="G126" s="2"/>
      <c r="H126" s="340"/>
      <c r="I126" s="345"/>
      <c r="J126" s="345"/>
      <c r="K126" s="341"/>
      <c r="L126" s="341"/>
    </row>
    <row r="127" spans="1:12" ht="15.75">
      <c r="A127" s="115"/>
      <c r="B127" s="195">
        <v>3</v>
      </c>
      <c r="C127" s="2"/>
      <c r="D127" s="2"/>
      <c r="E127" s="2"/>
      <c r="F127" s="339"/>
      <c r="G127" s="2"/>
      <c r="H127" s="340"/>
      <c r="I127" s="345"/>
      <c r="J127" s="345"/>
      <c r="K127" s="341"/>
      <c r="L127" s="341"/>
    </row>
    <row r="128" spans="1:12" ht="15.75">
      <c r="A128" s="115"/>
      <c r="B128" s="195"/>
      <c r="C128" s="2"/>
      <c r="D128" s="2"/>
      <c r="E128" s="2"/>
      <c r="F128" s="339"/>
      <c r="G128" s="2"/>
      <c r="H128" s="340"/>
      <c r="I128" s="345"/>
      <c r="J128" s="345"/>
      <c r="K128" s="341"/>
      <c r="L128" s="341"/>
    </row>
    <row r="129" spans="1:12" ht="15.75">
      <c r="A129" s="115"/>
      <c r="B129" s="195"/>
      <c r="C129" s="2"/>
      <c r="D129" s="2"/>
      <c r="E129" s="2"/>
      <c r="F129" s="339"/>
      <c r="G129" s="2"/>
      <c r="H129" s="340"/>
      <c r="I129" s="345"/>
      <c r="J129" s="345"/>
      <c r="K129" s="341"/>
      <c r="L129" s="341"/>
    </row>
    <row r="130" spans="1:12" ht="15.75">
      <c r="A130" s="115"/>
      <c r="B130" s="195"/>
      <c r="C130" s="2"/>
      <c r="D130" s="2"/>
      <c r="E130" s="2"/>
      <c r="F130" s="339"/>
      <c r="G130" s="2"/>
      <c r="H130" s="340"/>
      <c r="I130" s="345"/>
      <c r="J130" s="345"/>
      <c r="K130" s="341"/>
      <c r="L130" s="341"/>
    </row>
    <row r="131" spans="1:12" ht="15.75">
      <c r="A131" s="115"/>
      <c r="B131" s="195"/>
      <c r="C131" s="2"/>
      <c r="D131" s="2"/>
      <c r="E131" s="2"/>
      <c r="F131" s="339"/>
      <c r="G131" s="2"/>
      <c r="H131" s="340"/>
      <c r="I131" s="345"/>
      <c r="J131" s="345"/>
      <c r="K131" s="341"/>
      <c r="L131" s="341"/>
    </row>
    <row r="132" spans="1:12" ht="15.75">
      <c r="A132" s="115"/>
      <c r="B132" s="195"/>
      <c r="C132" s="2"/>
      <c r="D132" s="2"/>
      <c r="E132" s="2"/>
      <c r="F132" s="339"/>
      <c r="G132" s="2"/>
      <c r="H132" s="340"/>
      <c r="I132" s="345"/>
      <c r="J132" s="345"/>
      <c r="K132" s="341"/>
      <c r="L132" s="341"/>
    </row>
    <row r="133" spans="1:12" ht="23.25" customHeight="1">
      <c r="A133" s="115"/>
      <c r="B133" s="195"/>
      <c r="C133" s="2"/>
      <c r="D133" s="2"/>
      <c r="E133" s="2"/>
      <c r="F133" s="339"/>
      <c r="G133" s="2"/>
      <c r="H133" s="340"/>
      <c r="I133" s="345"/>
      <c r="J133" s="345"/>
      <c r="K133" s="341"/>
      <c r="L133" s="341"/>
    </row>
    <row r="134" spans="1:2" ht="15.75">
      <c r="A134" s="189" t="s">
        <v>267</v>
      </c>
      <c r="B134" s="1"/>
    </row>
    <row r="135" spans="1:2" ht="15.75">
      <c r="A135" s="115"/>
      <c r="B135" s="195"/>
    </row>
    <row r="136" spans="1:2" ht="15.75">
      <c r="A136" s="115"/>
      <c r="B136" s="195"/>
    </row>
    <row r="137" spans="1:2" ht="15.75">
      <c r="A137" s="115"/>
      <c r="B137" s="195"/>
    </row>
    <row r="138" spans="1:2" ht="15.75">
      <c r="A138" s="115"/>
      <c r="B138" s="195"/>
    </row>
    <row r="139" spans="1:2" ht="15.75">
      <c r="A139" s="115"/>
      <c r="B139" s="195"/>
    </row>
    <row r="140" spans="1:2" ht="15.75">
      <c r="A140" s="115"/>
      <c r="B140" s="195" t="s">
        <v>11</v>
      </c>
    </row>
    <row r="141" spans="1:2" ht="15.75">
      <c r="A141" s="115"/>
      <c r="B141" s="195"/>
    </row>
    <row r="142" spans="1:2" ht="15.75">
      <c r="A142" s="115"/>
      <c r="B142" s="195"/>
    </row>
    <row r="143" spans="1:2" ht="15.75">
      <c r="A143" s="115"/>
      <c r="B143" s="195"/>
    </row>
    <row r="144" spans="1:2" ht="15.75">
      <c r="A144" s="115"/>
      <c r="B144" s="195"/>
    </row>
    <row r="145" spans="1:2" ht="15.75">
      <c r="A145" s="115"/>
      <c r="B145" s="195"/>
    </row>
    <row r="146" spans="1:2" ht="15.75">
      <c r="A146" s="115"/>
      <c r="B146" s="195"/>
    </row>
    <row r="147" spans="1:2" ht="15.75">
      <c r="A147" s="115"/>
      <c r="B147" s="195"/>
    </row>
    <row r="148" spans="1:2" ht="15.75">
      <c r="A148" s="115"/>
      <c r="B148" s="195" t="s">
        <v>12</v>
      </c>
    </row>
    <row r="149" spans="1:2" ht="15.75">
      <c r="A149" s="115"/>
      <c r="B149" s="195"/>
    </row>
    <row r="150" spans="1:2" ht="15.75">
      <c r="A150" s="115"/>
      <c r="B150" s="195"/>
    </row>
    <row r="151" spans="1:2" ht="15.75">
      <c r="A151" s="115"/>
      <c r="B151" s="195"/>
    </row>
    <row r="152" spans="1:2" ht="15.75">
      <c r="A152" s="115"/>
      <c r="B152" s="195"/>
    </row>
    <row r="153" spans="1:2" ht="15.75">
      <c r="A153" s="115"/>
      <c r="B153" s="195"/>
    </row>
    <row r="154" spans="1:2" ht="15.75">
      <c r="A154" s="115"/>
      <c r="B154" s="195"/>
    </row>
    <row r="155" spans="1:2" ht="15.75">
      <c r="A155" s="115"/>
      <c r="B155" s="195"/>
    </row>
    <row r="156" spans="1:2" ht="15.75">
      <c r="A156" s="115"/>
      <c r="B156" s="195"/>
    </row>
    <row r="157" spans="1:2" ht="15.75">
      <c r="A157" s="115"/>
      <c r="B157" s="195"/>
    </row>
    <row r="158" spans="1:2" ht="15.75">
      <c r="A158" s="115"/>
      <c r="B158" s="195"/>
    </row>
    <row r="159" spans="1:2" ht="15.75">
      <c r="A159" s="115"/>
      <c r="B159" s="195"/>
    </row>
    <row r="160" spans="1:2" ht="15.75">
      <c r="A160" s="115"/>
      <c r="B160" s="195"/>
    </row>
    <row r="161" spans="1:2" ht="15.75">
      <c r="A161" s="115"/>
      <c r="B161" s="195"/>
    </row>
    <row r="162" spans="1:2" ht="15.75">
      <c r="A162" s="189" t="s">
        <v>78</v>
      </c>
      <c r="B162" s="189" t="s">
        <v>261</v>
      </c>
    </row>
    <row r="163" spans="1:2" ht="12" customHeight="1">
      <c r="A163" s="189"/>
      <c r="B163" s="189"/>
    </row>
    <row r="164" spans="1:2" ht="15.75">
      <c r="A164" s="189" t="s">
        <v>267</v>
      </c>
      <c r="B164" s="195"/>
    </row>
    <row r="165" spans="1:2" ht="15.75">
      <c r="A165" s="189"/>
      <c r="B165" s="195"/>
    </row>
    <row r="166" spans="1:2" ht="15.75">
      <c r="A166" s="115"/>
      <c r="B166" s="195"/>
    </row>
    <row r="167" spans="1:2" ht="15.75">
      <c r="A167" s="115"/>
      <c r="B167" s="195"/>
    </row>
    <row r="168" spans="1:2" ht="15.75">
      <c r="A168" s="115"/>
      <c r="B168" s="195"/>
    </row>
    <row r="169" spans="1:2" ht="15.75">
      <c r="A169" s="115"/>
      <c r="B169" s="195"/>
    </row>
    <row r="170" spans="1:2" ht="15.75">
      <c r="A170" s="115"/>
      <c r="B170" s="195"/>
    </row>
    <row r="171" spans="1:2" ht="15.75">
      <c r="A171" s="115"/>
      <c r="B171" s="195"/>
    </row>
    <row r="172" spans="1:2" ht="15.75">
      <c r="A172" s="115"/>
      <c r="B172" s="195"/>
    </row>
    <row r="173" spans="9:10" ht="15.75">
      <c r="I173" s="195"/>
      <c r="J173" s="195"/>
    </row>
    <row r="174" spans="9:10" ht="15.75">
      <c r="I174" s="195"/>
      <c r="J174" s="195"/>
    </row>
    <row r="175" spans="9:10" ht="15.75">
      <c r="I175" s="195"/>
      <c r="J175" s="195"/>
    </row>
    <row r="176" spans="9:10" ht="15.75">
      <c r="I176" s="195"/>
      <c r="J176" s="195"/>
    </row>
    <row r="177" spans="9:10" ht="15.75">
      <c r="I177" s="195"/>
      <c r="J177" s="195"/>
    </row>
    <row r="178" ht="13.5" customHeight="1">
      <c r="H178" s="195"/>
    </row>
    <row r="179" spans="1:8" ht="13.5" customHeight="1">
      <c r="A179" s="189" t="s">
        <v>313</v>
      </c>
      <c r="H179" s="195"/>
    </row>
    <row r="180" ht="13.5" customHeight="1">
      <c r="H180" s="195"/>
    </row>
    <row r="181" ht="13.5" customHeight="1">
      <c r="H181" s="195"/>
    </row>
    <row r="182" ht="13.5" customHeight="1">
      <c r="H182" s="195"/>
    </row>
    <row r="183" ht="17.25" customHeight="1">
      <c r="H183" s="195"/>
    </row>
    <row r="184" spans="2:8" ht="13.5" customHeight="1">
      <c r="B184" s="195" t="s">
        <v>11</v>
      </c>
      <c r="H184" s="195"/>
    </row>
    <row r="185" ht="13.5" customHeight="1">
      <c r="H185" s="195"/>
    </row>
    <row r="186" ht="13.5" customHeight="1">
      <c r="H186" s="195"/>
    </row>
    <row r="187" spans="1:2" ht="13.5" customHeight="1">
      <c r="A187" s="115"/>
      <c r="B187" s="195" t="s">
        <v>12</v>
      </c>
    </row>
    <row r="188" ht="13.5" customHeight="1">
      <c r="A188" s="115"/>
    </row>
    <row r="189" ht="13.5" customHeight="1">
      <c r="A189" s="115"/>
    </row>
    <row r="190" ht="13.5" customHeight="1">
      <c r="A190" s="115"/>
    </row>
    <row r="191" ht="13.5" customHeight="1">
      <c r="A191" s="115"/>
    </row>
    <row r="192" ht="10.5" customHeight="1">
      <c r="A192" s="115"/>
    </row>
    <row r="193" ht="9.75" customHeight="1">
      <c r="A193" s="115"/>
    </row>
    <row r="194" ht="13.5" customHeight="1">
      <c r="A194" s="115"/>
    </row>
    <row r="195" ht="13.5" customHeight="1">
      <c r="A195" s="115"/>
    </row>
    <row r="196" ht="13.5" customHeight="1">
      <c r="A196" s="115"/>
    </row>
    <row r="197" ht="13.5" customHeight="1">
      <c r="A197" s="115"/>
    </row>
    <row r="198" ht="13.5" customHeight="1">
      <c r="A198" s="115"/>
    </row>
    <row r="199" ht="13.5" customHeight="1">
      <c r="A199" s="115"/>
    </row>
    <row r="200" ht="13.5" customHeight="1">
      <c r="A200" s="115"/>
    </row>
    <row r="201" ht="13.5" customHeight="1">
      <c r="A201" s="115"/>
    </row>
    <row r="202" ht="13.5" customHeight="1">
      <c r="A202" s="115"/>
    </row>
    <row r="203" ht="13.5" customHeight="1">
      <c r="A203" s="115"/>
    </row>
    <row r="204" ht="13.5" customHeight="1">
      <c r="A204" s="115"/>
    </row>
    <row r="205" ht="13.5" customHeight="1">
      <c r="A205" s="115"/>
    </row>
    <row r="206" ht="13.5" customHeight="1">
      <c r="A206" s="115"/>
    </row>
    <row r="207" ht="13.5" customHeight="1">
      <c r="A207" s="115"/>
    </row>
    <row r="208" ht="13.5" customHeight="1">
      <c r="A208" s="115"/>
    </row>
    <row r="209" ht="13.5" customHeight="1">
      <c r="A209" s="115"/>
    </row>
    <row r="210" ht="13.5" customHeight="1">
      <c r="A210" s="115"/>
    </row>
    <row r="211" spans="1:2" ht="13.5" customHeight="1">
      <c r="A211" s="115"/>
      <c r="B211" s="326" t="s">
        <v>11</v>
      </c>
    </row>
    <row r="212" ht="13.5" customHeight="1">
      <c r="A212" s="115"/>
    </row>
    <row r="213" ht="13.5" customHeight="1">
      <c r="A213" s="115"/>
    </row>
    <row r="214" spans="1:2" ht="13.5" customHeight="1">
      <c r="A214" s="115"/>
      <c r="B214" s="326" t="s">
        <v>12</v>
      </c>
    </row>
    <row r="215" ht="13.5" customHeight="1">
      <c r="A215" s="115"/>
    </row>
    <row r="216" ht="13.5" customHeight="1">
      <c r="A216" s="115"/>
    </row>
    <row r="217" ht="13.5" customHeight="1">
      <c r="A217" s="115"/>
    </row>
    <row r="218" ht="13.5" customHeight="1">
      <c r="A218" s="115"/>
    </row>
    <row r="219" ht="13.5" customHeight="1">
      <c r="A219" s="115"/>
    </row>
    <row r="220" ht="15.75" customHeight="1">
      <c r="A220" s="115"/>
    </row>
    <row r="221" spans="1:7" ht="15.75" customHeight="1">
      <c r="A221" s="189" t="s">
        <v>79</v>
      </c>
      <c r="B221" s="189" t="s">
        <v>175</v>
      </c>
      <c r="C221" s="189"/>
      <c r="D221" s="195"/>
      <c r="E221" s="195"/>
      <c r="F221" s="195"/>
      <c r="G221" s="195"/>
    </row>
    <row r="222" spans="1:7" ht="13.5" customHeight="1">
      <c r="A222" s="189"/>
      <c r="B222" s="195"/>
      <c r="C222" s="195"/>
      <c r="D222" s="195"/>
      <c r="E222" s="195"/>
      <c r="F222" s="195"/>
      <c r="G222" s="195"/>
    </row>
    <row r="223" spans="1:7" ht="13.5" customHeight="1">
      <c r="A223" s="189"/>
      <c r="B223" s="195" t="s">
        <v>11</v>
      </c>
      <c r="C223" s="195" t="s">
        <v>339</v>
      </c>
      <c r="D223" s="195"/>
      <c r="E223" s="195"/>
      <c r="F223" s="195"/>
      <c r="G223" s="195"/>
    </row>
    <row r="224" spans="1:7" ht="13.5" customHeight="1">
      <c r="A224" s="189"/>
      <c r="B224" s="195"/>
      <c r="C224" s="195"/>
      <c r="D224" s="195"/>
      <c r="E224" s="195"/>
      <c r="F224" s="195"/>
      <c r="G224" s="195"/>
    </row>
    <row r="225" spans="1:7" ht="13.5" customHeight="1">
      <c r="A225" s="189"/>
      <c r="B225" s="195"/>
      <c r="C225" s="195"/>
      <c r="E225" s="191" t="s">
        <v>2</v>
      </c>
      <c r="F225" s="238"/>
      <c r="G225" s="239" t="s">
        <v>2</v>
      </c>
    </row>
    <row r="226" spans="1:7" ht="13.5" customHeight="1">
      <c r="A226" s="189"/>
      <c r="B226" s="195"/>
      <c r="C226" s="195" t="s">
        <v>165</v>
      </c>
      <c r="E226" s="195">
        <v>172922</v>
      </c>
      <c r="F226" s="240"/>
      <c r="G226" s="240"/>
    </row>
    <row r="227" spans="1:7" ht="13.5" customHeight="1">
      <c r="A227" s="189"/>
      <c r="B227" s="195"/>
      <c r="C227" s="195" t="s">
        <v>166</v>
      </c>
      <c r="E227" s="241">
        <v>2485</v>
      </c>
      <c r="F227" s="240"/>
      <c r="G227" s="242">
        <f>+E227+E226</f>
        <v>175407</v>
      </c>
    </row>
    <row r="228" spans="1:7" ht="13.5" customHeight="1">
      <c r="A228" s="189"/>
      <c r="B228" s="195"/>
      <c r="C228" s="195"/>
      <c r="D228" s="195"/>
      <c r="E228" s="243"/>
      <c r="F228" s="243"/>
      <c r="G228" s="194"/>
    </row>
    <row r="229" spans="1:7" ht="13.5" customHeight="1">
      <c r="A229" s="189"/>
      <c r="B229" s="195"/>
      <c r="C229" s="195" t="s">
        <v>167</v>
      </c>
      <c r="D229" s="195"/>
      <c r="E229" s="243"/>
      <c r="F229" s="243"/>
      <c r="G229" s="242">
        <v>741223</v>
      </c>
    </row>
    <row r="230" spans="1:7" ht="16.5" customHeight="1" thickBot="1">
      <c r="A230" s="189"/>
      <c r="B230" s="195"/>
      <c r="C230" s="195"/>
      <c r="D230" s="195"/>
      <c r="E230" s="243"/>
      <c r="F230" s="243"/>
      <c r="G230" s="244">
        <f>+G229+G227</f>
        <v>916630</v>
      </c>
    </row>
    <row r="231" ht="13.5" customHeight="1" thickTop="1">
      <c r="A231" s="115"/>
    </row>
    <row r="232" ht="13.5" customHeight="1">
      <c r="A232" s="115"/>
    </row>
    <row r="233" spans="1:7" ht="13.5" customHeight="1">
      <c r="A233" s="115"/>
      <c r="B233" s="195" t="s">
        <v>12</v>
      </c>
      <c r="C233" s="195"/>
      <c r="D233" s="195"/>
      <c r="E233" s="195"/>
      <c r="F233" s="195"/>
      <c r="G233" s="195"/>
    </row>
    <row r="234" spans="1:7" ht="13.5" customHeight="1">
      <c r="A234" s="115"/>
      <c r="B234" s="195"/>
      <c r="C234" s="195"/>
      <c r="D234" s="195"/>
      <c r="E234" s="195"/>
      <c r="F234" s="195"/>
      <c r="G234" s="195"/>
    </row>
    <row r="235" spans="1:7" ht="13.5" customHeight="1">
      <c r="A235" s="115"/>
      <c r="B235" s="195"/>
      <c r="C235" s="195"/>
      <c r="D235" s="195"/>
      <c r="E235" s="191"/>
      <c r="F235" s="195"/>
      <c r="G235" s="191" t="s">
        <v>2</v>
      </c>
    </row>
    <row r="236" spans="1:7" ht="13.5" customHeight="1">
      <c r="A236" s="115"/>
      <c r="B236" s="195"/>
      <c r="C236" s="195" t="s">
        <v>229</v>
      </c>
      <c r="D236" s="195"/>
      <c r="E236" s="195"/>
      <c r="F236" s="195"/>
      <c r="G236" s="191"/>
    </row>
    <row r="237" spans="1:7" ht="13.5" customHeight="1">
      <c r="A237" s="115"/>
      <c r="B237" s="195"/>
      <c r="C237" s="195" t="s">
        <v>230</v>
      </c>
      <c r="D237" s="195"/>
      <c r="E237" s="194"/>
      <c r="F237" s="195"/>
      <c r="G237" s="195">
        <v>2678</v>
      </c>
    </row>
    <row r="238" spans="1:7" ht="13.5" customHeight="1" hidden="1">
      <c r="A238" s="115"/>
      <c r="B238" s="195"/>
      <c r="C238" s="195" t="s">
        <v>244</v>
      </c>
      <c r="D238" s="195"/>
      <c r="E238" s="227"/>
      <c r="F238" s="195"/>
      <c r="G238" s="326">
        <f>SUM(E237:E238)</f>
        <v>0</v>
      </c>
    </row>
    <row r="239" spans="1:7" ht="13.5" customHeight="1">
      <c r="A239" s="115"/>
      <c r="B239" s="195"/>
      <c r="C239" s="195"/>
      <c r="D239" s="195"/>
      <c r="E239" s="195"/>
      <c r="F239" s="195"/>
      <c r="G239" s="191"/>
    </row>
    <row r="240" spans="1:7" ht="13.5" customHeight="1">
      <c r="A240" s="115"/>
      <c r="B240" s="195"/>
      <c r="C240" s="195" t="s">
        <v>231</v>
      </c>
      <c r="D240" s="195"/>
      <c r="E240" s="195"/>
      <c r="F240" s="195"/>
      <c r="G240" s="191"/>
    </row>
    <row r="241" spans="1:7" ht="13.5" customHeight="1">
      <c r="A241" s="115"/>
      <c r="B241" s="195"/>
      <c r="C241" s="195" t="s">
        <v>230</v>
      </c>
      <c r="D241" s="195"/>
      <c r="E241" s="195"/>
      <c r="F241" s="195"/>
      <c r="G241" s="194">
        <f>110574+147179</f>
        <v>257753</v>
      </c>
    </row>
    <row r="242" spans="1:7" ht="13.5" customHeight="1">
      <c r="A242" s="115"/>
      <c r="B242" s="195"/>
      <c r="C242" s="195"/>
      <c r="D242" s="195"/>
      <c r="E242" s="195"/>
      <c r="F242" s="195"/>
      <c r="G242" s="195"/>
    </row>
    <row r="243" spans="1:7" ht="16.5" customHeight="1" thickBot="1">
      <c r="A243" s="115"/>
      <c r="B243" s="195"/>
      <c r="C243" s="195"/>
      <c r="D243" s="195"/>
      <c r="E243" s="195"/>
      <c r="F243" s="195"/>
      <c r="G243" s="246">
        <f>SUM(G237:G242)</f>
        <v>260431</v>
      </c>
    </row>
    <row r="244" spans="1:2" ht="13.5" customHeight="1" thickTop="1">
      <c r="A244" s="115"/>
      <c r="B244" s="195"/>
    </row>
    <row r="245" spans="1:5" ht="13.5" customHeight="1">
      <c r="A245" s="189"/>
      <c r="B245" s="189"/>
      <c r="C245" s="189"/>
      <c r="D245" s="195"/>
      <c r="E245" s="195"/>
    </row>
    <row r="246" spans="1:10" ht="15.75">
      <c r="A246" s="115"/>
      <c r="C246" s="195" t="s">
        <v>317</v>
      </c>
      <c r="D246" s="195"/>
      <c r="F246" s="195"/>
      <c r="G246" s="195"/>
      <c r="I246" s="195"/>
      <c r="J246" s="195"/>
    </row>
    <row r="247" spans="1:10" ht="15.75">
      <c r="A247" s="115"/>
      <c r="C247" s="195" t="s">
        <v>316</v>
      </c>
      <c r="D247" s="195"/>
      <c r="F247" s="195"/>
      <c r="G247" s="195"/>
      <c r="I247" s="195"/>
      <c r="J247" s="195"/>
    </row>
    <row r="248" spans="1:10" ht="15.75">
      <c r="A248" s="115"/>
      <c r="C248" s="195" t="s">
        <v>318</v>
      </c>
      <c r="D248" s="195"/>
      <c r="F248" s="195"/>
      <c r="G248" s="195"/>
      <c r="I248" s="191" t="s">
        <v>2</v>
      </c>
      <c r="J248" s="191"/>
    </row>
    <row r="249" spans="1:10" ht="15.75">
      <c r="A249" s="115"/>
      <c r="C249" s="195"/>
      <c r="D249" s="195"/>
      <c r="F249" s="195"/>
      <c r="G249" s="245" t="s">
        <v>169</v>
      </c>
      <c r="I249" s="191" t="s">
        <v>168</v>
      </c>
      <c r="J249" s="191"/>
    </row>
    <row r="250" spans="1:10" ht="7.5" customHeight="1">
      <c r="A250" s="115"/>
      <c r="C250" s="195"/>
      <c r="D250" s="195"/>
      <c r="F250" s="195"/>
      <c r="G250" s="195"/>
      <c r="I250" s="195"/>
      <c r="J250" s="195"/>
    </row>
    <row r="251" spans="1:10" ht="15.75">
      <c r="A251" s="115"/>
      <c r="C251" s="195" t="s">
        <v>210</v>
      </c>
      <c r="E251" s="194" t="s">
        <v>172</v>
      </c>
      <c r="F251" s="195"/>
      <c r="G251" s="195">
        <f>6150+48131+272716</f>
        <v>326997</v>
      </c>
      <c r="I251" s="195">
        <v>977721</v>
      </c>
      <c r="J251" s="195"/>
    </row>
    <row r="252" spans="1:10" ht="15.75" hidden="1">
      <c r="A252" s="115"/>
      <c r="C252" s="195" t="s">
        <v>170</v>
      </c>
      <c r="E252" s="194" t="s">
        <v>173</v>
      </c>
      <c r="F252" s="195"/>
      <c r="G252" s="195">
        <v>0</v>
      </c>
      <c r="I252" s="195">
        <v>0</v>
      </c>
      <c r="J252" s="195"/>
    </row>
    <row r="253" spans="1:10" ht="15.75">
      <c r="A253" s="115"/>
      <c r="C253" s="195" t="s">
        <v>171</v>
      </c>
      <c r="E253" s="194" t="s">
        <v>174</v>
      </c>
      <c r="F253" s="195"/>
      <c r="G253" s="195">
        <f>672+1783</f>
        <v>2455</v>
      </c>
      <c r="I253" s="195">
        <v>5746</v>
      </c>
      <c r="J253" s="195"/>
    </row>
    <row r="254" spans="1:10" ht="15.75">
      <c r="A254" s="115"/>
      <c r="C254" s="195" t="s">
        <v>225</v>
      </c>
      <c r="E254" s="194" t="s">
        <v>226</v>
      </c>
      <c r="F254" s="195"/>
      <c r="G254" s="195">
        <f>1000+2000+47631</f>
        <v>50631</v>
      </c>
      <c r="I254" s="195">
        <v>156449</v>
      </c>
      <c r="J254" s="195"/>
    </row>
    <row r="255" spans="1:10" ht="18" customHeight="1" thickBot="1">
      <c r="A255" s="115"/>
      <c r="C255" s="195"/>
      <c r="D255" s="195"/>
      <c r="E255" s="195"/>
      <c r="F255" s="195"/>
      <c r="H255" s="195"/>
      <c r="I255" s="246">
        <f>SUM(I251:I254)</f>
        <v>1139916</v>
      </c>
      <c r="J255" s="233"/>
    </row>
    <row r="256" ht="15.75" customHeight="1" thickTop="1">
      <c r="A256" s="115"/>
    </row>
    <row r="257" spans="1:7" ht="14.25" customHeight="1">
      <c r="A257" s="115"/>
      <c r="B257" s="195"/>
      <c r="C257" s="195"/>
      <c r="D257" s="195"/>
      <c r="E257" s="195"/>
      <c r="F257" s="195"/>
      <c r="G257" s="233"/>
    </row>
    <row r="258" spans="1:3" ht="15.75">
      <c r="A258" s="189" t="s">
        <v>176</v>
      </c>
      <c r="B258" s="189" t="s">
        <v>177</v>
      </c>
      <c r="C258" s="115"/>
    </row>
    <row r="259" ht="15.75">
      <c r="A259" s="115"/>
    </row>
    <row r="260" ht="15.75">
      <c r="A260" s="115"/>
    </row>
    <row r="261" ht="15.75">
      <c r="A261" s="115"/>
    </row>
    <row r="262" ht="18" customHeight="1">
      <c r="A262" s="115"/>
    </row>
    <row r="263" ht="15.75" customHeight="1">
      <c r="A263" s="115"/>
    </row>
    <row r="264" spans="1:3" ht="15.75">
      <c r="A264" s="189" t="s">
        <v>80</v>
      </c>
      <c r="B264" s="189" t="s">
        <v>178</v>
      </c>
      <c r="C264" s="115"/>
    </row>
    <row r="265" ht="15.75">
      <c r="A265" s="115"/>
    </row>
    <row r="266" ht="15.75">
      <c r="A266" s="115"/>
    </row>
    <row r="267" ht="15.75">
      <c r="A267" s="115"/>
    </row>
    <row r="268" ht="15.75">
      <c r="A268" s="115"/>
    </row>
    <row r="269" ht="15.75">
      <c r="A269" s="115"/>
    </row>
    <row r="271" spans="1:2" ht="15.75">
      <c r="A271" s="189" t="s">
        <v>211</v>
      </c>
      <c r="B271" s="189" t="s">
        <v>245</v>
      </c>
    </row>
    <row r="272" spans="1:2" ht="8.25" customHeight="1">
      <c r="A272" s="115"/>
      <c r="B272" s="115"/>
    </row>
    <row r="273" spans="1:2" s="97" customFormat="1" ht="4.5" customHeight="1">
      <c r="A273" s="115"/>
      <c r="B273" s="141"/>
    </row>
    <row r="274" ht="15.75">
      <c r="A274" s="115"/>
    </row>
    <row r="275" ht="15.75">
      <c r="A275" s="115"/>
    </row>
    <row r="276" ht="15.75">
      <c r="A276" s="115"/>
    </row>
    <row r="277" spans="1:12" ht="17.25" customHeight="1">
      <c r="A277" s="115"/>
      <c r="B277" s="195"/>
      <c r="C277" s="195"/>
      <c r="D277" s="195"/>
      <c r="E277" s="195"/>
      <c r="F277" s="195"/>
      <c r="G277" s="195"/>
      <c r="H277" s="195"/>
      <c r="I277" s="195"/>
      <c r="J277" s="195"/>
      <c r="K277" s="195"/>
      <c r="L277" s="195"/>
    </row>
    <row r="278" spans="1:10" ht="21" customHeight="1">
      <c r="A278" s="115"/>
      <c r="B278" s="195"/>
      <c r="C278" s="195"/>
      <c r="D278" s="195"/>
      <c r="E278" s="195"/>
      <c r="F278" s="195"/>
      <c r="G278" s="343" t="s">
        <v>224</v>
      </c>
      <c r="H278" s="122"/>
      <c r="I278" s="343" t="s">
        <v>224</v>
      </c>
      <c r="J278" s="343"/>
    </row>
    <row r="279" spans="1:10" ht="21" customHeight="1">
      <c r="A279" s="115"/>
      <c r="B279" s="205"/>
      <c r="C279" s="195"/>
      <c r="D279" s="195"/>
      <c r="E279" s="195"/>
      <c r="F279" s="195"/>
      <c r="G279" s="338" t="s">
        <v>329</v>
      </c>
      <c r="H279" s="343"/>
      <c r="I279" s="343" t="s">
        <v>330</v>
      </c>
      <c r="J279" s="343"/>
    </row>
    <row r="280" spans="1:10" ht="21" customHeight="1">
      <c r="A280" s="115"/>
      <c r="B280" s="205"/>
      <c r="C280" s="195"/>
      <c r="D280" s="195"/>
      <c r="E280" s="195"/>
      <c r="F280" s="195"/>
      <c r="G280" s="343" t="s">
        <v>2</v>
      </c>
      <c r="H280" s="343"/>
      <c r="I280" s="343" t="s">
        <v>2</v>
      </c>
      <c r="J280" s="343"/>
    </row>
    <row r="281" spans="1:10" ht="21" customHeight="1">
      <c r="A281" s="115"/>
      <c r="B281" s="205"/>
      <c r="C281" s="195"/>
      <c r="D281" s="195"/>
      <c r="E281" s="195"/>
      <c r="F281" s="195"/>
      <c r="G281" s="343"/>
      <c r="H281" s="343"/>
      <c r="I281" s="343" t="s">
        <v>360</v>
      </c>
      <c r="J281" s="343"/>
    </row>
    <row r="282" spans="1:10" ht="13.5" customHeight="1">
      <c r="A282" s="115"/>
      <c r="B282" s="205" t="s">
        <v>268</v>
      </c>
      <c r="C282" s="189"/>
      <c r="D282" s="195"/>
      <c r="E282" s="195"/>
      <c r="F282" s="195"/>
      <c r="G282" s="235"/>
      <c r="H282" s="235"/>
      <c r="I282" s="347"/>
      <c r="J282" s="347"/>
    </row>
    <row r="283" spans="1:10" ht="6" customHeight="1">
      <c r="A283" s="115"/>
      <c r="B283" s="225"/>
      <c r="C283" s="195"/>
      <c r="D283" s="195"/>
      <c r="E283" s="195"/>
      <c r="F283" s="195"/>
      <c r="G283" s="235"/>
      <c r="H283" s="235"/>
      <c r="I283" s="347"/>
      <c r="J283" s="347"/>
    </row>
    <row r="284" spans="1:10" ht="21" customHeight="1">
      <c r="A284" s="115"/>
      <c r="B284" s="195" t="s">
        <v>284</v>
      </c>
      <c r="C284" s="97"/>
      <c r="D284" s="195"/>
      <c r="E284" s="195"/>
      <c r="F284" s="195"/>
      <c r="G284" s="348">
        <v>50185</v>
      </c>
      <c r="H284" s="349"/>
      <c r="I284" s="350">
        <v>-89854</v>
      </c>
      <c r="J284" s="350"/>
    </row>
    <row r="285" spans="1:10" ht="21" customHeight="1">
      <c r="A285" s="115"/>
      <c r="B285" s="195" t="s">
        <v>269</v>
      </c>
      <c r="C285" s="195"/>
      <c r="D285" s="195"/>
      <c r="E285" s="195"/>
      <c r="F285" s="195"/>
      <c r="G285" s="349">
        <v>508</v>
      </c>
      <c r="H285" s="349"/>
      <c r="I285" s="351">
        <v>-3196</v>
      </c>
      <c r="J285" s="351"/>
    </row>
    <row r="286" spans="1:10" ht="21" customHeight="1" thickBot="1">
      <c r="A286" s="115"/>
      <c r="B286" s="195" t="s">
        <v>320</v>
      </c>
      <c r="C286" s="195"/>
      <c r="D286" s="195"/>
      <c r="E286" s="195"/>
      <c r="F286" s="195"/>
      <c r="G286" s="352">
        <f>SUM(G284:G285)</f>
        <v>50693</v>
      </c>
      <c r="H286" s="349"/>
      <c r="I286" s="353">
        <f>SUM(I284:I285)</f>
        <v>-93050</v>
      </c>
      <c r="J286" s="350"/>
    </row>
    <row r="287" spans="1:10" ht="12.75" customHeight="1" thickTop="1">
      <c r="A287" s="115"/>
      <c r="B287" s="97"/>
      <c r="C287" s="195"/>
      <c r="D287" s="195"/>
      <c r="E287" s="195"/>
      <c r="F287" s="195"/>
      <c r="G287" s="354"/>
      <c r="H287" s="349"/>
      <c r="I287" s="351"/>
      <c r="J287" s="351"/>
    </row>
    <row r="288" spans="1:6" ht="15.75">
      <c r="A288" s="115"/>
      <c r="B288" s="195" t="s">
        <v>270</v>
      </c>
      <c r="C288" s="355"/>
      <c r="D288" s="195"/>
      <c r="E288" s="195"/>
      <c r="F288" s="195"/>
    </row>
    <row r="289" spans="1:6" ht="9" customHeight="1">
      <c r="A289" s="115"/>
      <c r="B289" s="195"/>
      <c r="C289" s="355"/>
      <c r="D289" s="195"/>
      <c r="E289" s="195"/>
      <c r="F289" s="195"/>
    </row>
    <row r="290" spans="1:10" ht="15.75">
      <c r="A290" s="115"/>
      <c r="B290" s="195" t="s">
        <v>274</v>
      </c>
      <c r="C290" s="355"/>
      <c r="D290" s="195"/>
      <c r="E290" s="195"/>
      <c r="F290" s="195"/>
      <c r="G290" s="348">
        <v>1177957</v>
      </c>
      <c r="H290" s="348"/>
      <c r="I290" s="348">
        <f>1177989</f>
        <v>1177989</v>
      </c>
      <c r="J290" s="348"/>
    </row>
    <row r="291" spans="1:10" ht="15.75">
      <c r="A291" s="115"/>
      <c r="B291" s="195" t="s">
        <v>275</v>
      </c>
      <c r="C291" s="355"/>
      <c r="D291" s="195"/>
      <c r="E291" s="195"/>
      <c r="F291" s="195"/>
      <c r="G291" s="348">
        <v>-1095</v>
      </c>
      <c r="H291" s="348"/>
      <c r="I291" s="348">
        <v>-30</v>
      </c>
      <c r="J291" s="348"/>
    </row>
    <row r="292" spans="1:10" ht="15.75">
      <c r="A292" s="115"/>
      <c r="B292" s="195" t="s">
        <v>296</v>
      </c>
      <c r="C292" s="355"/>
      <c r="D292" s="195"/>
      <c r="E292" s="195"/>
      <c r="F292" s="195"/>
      <c r="G292" s="348">
        <v>842783</v>
      </c>
      <c r="H292" s="349"/>
      <c r="I292" s="350">
        <v>100968</v>
      </c>
      <c r="J292" s="350"/>
    </row>
    <row r="293" spans="1:10" ht="21" customHeight="1" thickBot="1">
      <c r="A293" s="115"/>
      <c r="B293" s="195" t="s">
        <v>311</v>
      </c>
      <c r="C293" s="355"/>
      <c r="D293" s="195"/>
      <c r="E293" s="195"/>
      <c r="F293" s="195"/>
      <c r="G293" s="352">
        <f>SUM(G290:G292)</f>
        <v>2019645</v>
      </c>
      <c r="H293" s="349"/>
      <c r="I293" s="352">
        <f>SUM(I290:I292)</f>
        <v>1278927</v>
      </c>
      <c r="J293" s="348"/>
    </row>
    <row r="294" spans="1:10" ht="16.5" thickTop="1">
      <c r="A294" s="115"/>
      <c r="B294" s="195"/>
      <c r="C294" s="195"/>
      <c r="D294" s="195"/>
      <c r="E294" s="195"/>
      <c r="F294" s="195"/>
      <c r="G294" s="357"/>
      <c r="H294" s="358"/>
      <c r="I294" s="359"/>
      <c r="J294" s="359"/>
    </row>
    <row r="295" spans="1:10" ht="16.5" thickBot="1">
      <c r="A295" s="115"/>
      <c r="B295" s="195" t="s">
        <v>276</v>
      </c>
      <c r="C295" s="195"/>
      <c r="D295" s="195"/>
      <c r="E295" s="195"/>
      <c r="F295" s="195"/>
      <c r="G295" s="360">
        <f>G286/G293*100</f>
        <v>2.5099955685281325</v>
      </c>
      <c r="H295" s="358"/>
      <c r="I295" s="413">
        <f>ROUND(I286/I293*100,2)</f>
        <v>-7.28</v>
      </c>
      <c r="J295" s="414"/>
    </row>
    <row r="296" spans="1:10" ht="11.25" customHeight="1" thickTop="1">
      <c r="A296" s="115"/>
      <c r="B296" s="195"/>
      <c r="C296" s="195"/>
      <c r="D296" s="195"/>
      <c r="E296" s="195"/>
      <c r="F296" s="195"/>
      <c r="G296" s="361"/>
      <c r="H296" s="235"/>
      <c r="I296" s="362"/>
      <c r="J296" s="362"/>
    </row>
    <row r="297" spans="1:10" ht="15.75">
      <c r="A297" s="115"/>
      <c r="B297" s="205" t="s">
        <v>271</v>
      </c>
      <c r="C297" s="189"/>
      <c r="D297" s="195"/>
      <c r="E297" s="195"/>
      <c r="F297" s="195"/>
      <c r="G297" s="235"/>
      <c r="H297" s="235"/>
      <c r="I297" s="235"/>
      <c r="J297" s="235"/>
    </row>
    <row r="298" spans="1:10" ht="9" customHeight="1">
      <c r="A298" s="115"/>
      <c r="B298" s="225"/>
      <c r="C298" s="195"/>
      <c r="D298" s="195"/>
      <c r="E298" s="195"/>
      <c r="F298" s="195"/>
      <c r="G298" s="235"/>
      <c r="H298" s="235"/>
      <c r="I298" s="235"/>
      <c r="J298" s="235"/>
    </row>
    <row r="299" spans="1:10" ht="15.75">
      <c r="A299" s="115"/>
      <c r="B299" s="195" t="s">
        <v>282</v>
      </c>
      <c r="C299" s="195"/>
      <c r="D299" s="195"/>
      <c r="E299" s="195"/>
      <c r="F299" s="195"/>
      <c r="G299" s="348">
        <v>0</v>
      </c>
      <c r="H299" s="349"/>
      <c r="I299" s="348">
        <v>35836</v>
      </c>
      <c r="J299" s="348"/>
    </row>
    <row r="300" spans="1:10" ht="15.75">
      <c r="A300" s="115"/>
      <c r="B300" s="195" t="s">
        <v>269</v>
      </c>
      <c r="C300" s="195"/>
      <c r="D300" s="195"/>
      <c r="E300" s="195"/>
      <c r="F300" s="195"/>
      <c r="G300" s="349">
        <v>0</v>
      </c>
      <c r="H300" s="349"/>
      <c r="I300" s="349">
        <v>-14349</v>
      </c>
      <c r="J300" s="349"/>
    </row>
    <row r="301" spans="1:10" ht="16.5" thickBot="1">
      <c r="A301" s="115"/>
      <c r="B301" s="195" t="s">
        <v>272</v>
      </c>
      <c r="C301" s="195"/>
      <c r="D301" s="195"/>
      <c r="E301" s="195"/>
      <c r="F301" s="195"/>
      <c r="G301" s="352">
        <f>SUM(G299:G300)</f>
        <v>0</v>
      </c>
      <c r="H301" s="349"/>
      <c r="I301" s="352">
        <f>SUM(I299:I300)</f>
        <v>21487</v>
      </c>
      <c r="J301" s="348"/>
    </row>
    <row r="302" spans="1:10" ht="16.5" thickTop="1">
      <c r="A302" s="115"/>
      <c r="B302" s="97"/>
      <c r="C302" s="195"/>
      <c r="D302" s="195"/>
      <c r="E302" s="195"/>
      <c r="F302" s="195"/>
      <c r="G302" s="354"/>
      <c r="H302" s="349"/>
      <c r="I302" s="349"/>
      <c r="J302" s="349"/>
    </row>
    <row r="303" spans="1:10" ht="16.5" thickBot="1">
      <c r="A303" s="115"/>
      <c r="B303" s="195" t="s">
        <v>270</v>
      </c>
      <c r="C303" s="355"/>
      <c r="D303" s="195"/>
      <c r="E303" s="195"/>
      <c r="F303" s="195"/>
      <c r="G303" s="356">
        <f>G293</f>
        <v>2019645</v>
      </c>
      <c r="H303" s="349"/>
      <c r="I303" s="356">
        <f>I293</f>
        <v>1278927</v>
      </c>
      <c r="J303" s="348"/>
    </row>
    <row r="304" spans="1:10" ht="14.25" customHeight="1" thickTop="1">
      <c r="A304" s="115"/>
      <c r="B304" s="195"/>
      <c r="C304" s="195"/>
      <c r="D304" s="195"/>
      <c r="E304" s="195"/>
      <c r="F304" s="195"/>
      <c r="G304" s="358"/>
      <c r="H304" s="358"/>
      <c r="I304" s="358"/>
      <c r="J304" s="358"/>
    </row>
    <row r="305" spans="1:10" ht="16.5" thickBot="1">
      <c r="A305" s="115"/>
      <c r="B305" s="195" t="s">
        <v>273</v>
      </c>
      <c r="C305" s="195"/>
      <c r="D305" s="195"/>
      <c r="E305" s="195"/>
      <c r="F305" s="195"/>
      <c r="G305" s="360">
        <v>0</v>
      </c>
      <c r="H305" s="358"/>
      <c r="I305" s="360">
        <f>ROUND(I301/I303*100,2)</f>
        <v>1.68</v>
      </c>
      <c r="J305" s="412"/>
    </row>
    <row r="306" spans="1:10" ht="16.5" thickTop="1">
      <c r="A306" s="115"/>
      <c r="B306" s="141"/>
      <c r="C306" s="97"/>
      <c r="D306" s="97"/>
      <c r="E306" s="97"/>
      <c r="F306" s="97"/>
      <c r="G306" s="326"/>
      <c r="H306" s="326"/>
      <c r="I306" s="326"/>
      <c r="J306" s="326"/>
    </row>
    <row r="307" spans="1:10" ht="16.5" thickBot="1">
      <c r="A307" s="115"/>
      <c r="B307" s="237" t="s">
        <v>277</v>
      </c>
      <c r="C307" s="115"/>
      <c r="D307" s="97"/>
      <c r="E307" s="97"/>
      <c r="F307" s="97"/>
      <c r="G307" s="363">
        <f>+G295+G305</f>
        <v>2.5099955685281325</v>
      </c>
      <c r="H307" s="326"/>
      <c r="I307" s="363">
        <f>I295+I305</f>
        <v>-5.6000000000000005</v>
      </c>
      <c r="J307" s="367"/>
    </row>
    <row r="308" spans="1:10" ht="16.5" thickTop="1">
      <c r="A308" s="115"/>
      <c r="B308" s="237"/>
      <c r="C308" s="115"/>
      <c r="D308" s="97"/>
      <c r="E308" s="97"/>
      <c r="F308" s="97"/>
      <c r="G308" s="367"/>
      <c r="H308" s="326"/>
      <c r="I308" s="367"/>
      <c r="J308" s="367"/>
    </row>
    <row r="309" spans="1:10" ht="15.75">
      <c r="A309" s="115"/>
      <c r="B309" s="237"/>
      <c r="C309" s="115"/>
      <c r="D309" s="97"/>
      <c r="E309" s="97"/>
      <c r="F309" s="97"/>
      <c r="G309" s="367"/>
      <c r="H309" s="326"/>
      <c r="I309" s="367"/>
      <c r="J309" s="367"/>
    </row>
    <row r="310" spans="1:10" ht="15.75">
      <c r="A310" s="115"/>
      <c r="B310" s="237"/>
      <c r="C310" s="115"/>
      <c r="D310" s="97"/>
      <c r="E310" s="97"/>
      <c r="F310" s="97"/>
      <c r="G310" s="367"/>
      <c r="H310" s="326"/>
      <c r="I310" s="367"/>
      <c r="J310" s="367"/>
    </row>
    <row r="311" spans="1:10" ht="15.75">
      <c r="A311" s="115"/>
      <c r="B311" s="237"/>
      <c r="C311" s="115"/>
      <c r="D311" s="97"/>
      <c r="E311" s="97"/>
      <c r="F311" s="97"/>
      <c r="G311" s="367"/>
      <c r="H311" s="326"/>
      <c r="I311" s="367"/>
      <c r="J311" s="367"/>
    </row>
    <row r="312" spans="1:10" ht="15.75">
      <c r="A312" s="115"/>
      <c r="B312" s="237"/>
      <c r="C312" s="115"/>
      <c r="D312" s="97"/>
      <c r="E312" s="97"/>
      <c r="F312" s="97"/>
      <c r="G312" s="367"/>
      <c r="H312" s="326"/>
      <c r="I312" s="367"/>
      <c r="J312" s="367"/>
    </row>
    <row r="313" ht="29.25" customHeight="1">
      <c r="A313" s="115"/>
    </row>
    <row r="314" spans="1:3" ht="15.75">
      <c r="A314" s="115"/>
      <c r="B314" s="195" t="s">
        <v>199</v>
      </c>
      <c r="C314" s="195"/>
    </row>
    <row r="315" spans="1:3" ht="15.75">
      <c r="A315" s="115"/>
      <c r="B315" s="195"/>
      <c r="C315" s="195"/>
    </row>
    <row r="316" spans="1:3" ht="18.75" customHeight="1">
      <c r="A316" s="115"/>
      <c r="B316" s="195"/>
      <c r="C316" s="195"/>
    </row>
    <row r="317" spans="1:3" ht="6" customHeight="1" hidden="1">
      <c r="A317" s="115"/>
      <c r="B317" s="195"/>
      <c r="C317" s="195"/>
    </row>
    <row r="318" spans="1:3" ht="15.75">
      <c r="A318" s="115"/>
      <c r="B318" s="195" t="s">
        <v>200</v>
      </c>
      <c r="C318" s="195"/>
    </row>
    <row r="319" spans="1:3" ht="15.75">
      <c r="A319" s="115"/>
      <c r="B319" s="195" t="s">
        <v>235</v>
      </c>
      <c r="C319" s="195"/>
    </row>
    <row r="320" spans="1:3" ht="8.25" customHeight="1">
      <c r="A320" s="115"/>
      <c r="B320" s="195"/>
      <c r="C320" s="195"/>
    </row>
    <row r="321" spans="1:3" ht="15.75">
      <c r="A321" s="115"/>
      <c r="B321" s="195" t="s">
        <v>201</v>
      </c>
      <c r="C321" s="195"/>
    </row>
    <row r="322" spans="1:3" ht="15.75">
      <c r="A322" s="329"/>
      <c r="B322" s="331" t="s">
        <v>341</v>
      </c>
      <c r="C322" s="328"/>
    </row>
    <row r="323" spans="1:3" ht="15.75">
      <c r="A323" s="329"/>
      <c r="B323" s="331"/>
      <c r="C323" s="328"/>
    </row>
    <row r="324" ht="15.75">
      <c r="A324" s="115"/>
    </row>
    <row r="325" ht="15.75">
      <c r="A325" s="115"/>
    </row>
    <row r="326" ht="14.25" customHeight="1">
      <c r="A326" s="115"/>
    </row>
    <row r="327" ht="15.75">
      <c r="A327" s="115"/>
    </row>
    <row r="328" ht="15.75">
      <c r="A328" s="115"/>
    </row>
    <row r="329" ht="15.75">
      <c r="A329" s="115"/>
    </row>
    <row r="330" ht="15.75">
      <c r="A330" s="115"/>
    </row>
    <row r="331" ht="15.75">
      <c r="A331" s="115"/>
    </row>
    <row r="332" ht="15.75">
      <c r="A332" s="115"/>
    </row>
    <row r="333" ht="15.75">
      <c r="A333" s="115"/>
    </row>
    <row r="334" ht="15.75">
      <c r="A334" s="115"/>
    </row>
    <row r="335" ht="15.75">
      <c r="A335" s="115"/>
    </row>
    <row r="336" ht="15.75">
      <c r="A336" s="115"/>
    </row>
    <row r="337" ht="15.75">
      <c r="A337" s="115"/>
    </row>
    <row r="338" ht="15.75">
      <c r="A338" s="115"/>
    </row>
    <row r="339" ht="15.75">
      <c r="A339" s="115"/>
    </row>
    <row r="340" ht="15.75">
      <c r="A340" s="115"/>
    </row>
    <row r="341" ht="15.75">
      <c r="A341" s="115"/>
    </row>
    <row r="342" ht="15.75">
      <c r="A342" s="115"/>
    </row>
    <row r="343" ht="15.75">
      <c r="A343" s="115"/>
    </row>
    <row r="344" ht="15.75">
      <c r="A344" s="115"/>
    </row>
    <row r="345" ht="15.75">
      <c r="A345" s="115"/>
    </row>
    <row r="346" ht="15.75">
      <c r="A346" s="115"/>
    </row>
    <row r="347" ht="15.75">
      <c r="A347" s="115"/>
    </row>
    <row r="348" ht="15.75">
      <c r="A348" s="115"/>
    </row>
    <row r="349" ht="15.75">
      <c r="A349" s="115"/>
    </row>
    <row r="350" ht="15.75">
      <c r="A350" s="115"/>
    </row>
    <row r="351" ht="15.75">
      <c r="A351" s="115"/>
    </row>
    <row r="352" ht="15.75">
      <c r="A352" s="115"/>
    </row>
    <row r="353" ht="15.75">
      <c r="A353" s="115"/>
    </row>
    <row r="354" ht="15.75">
      <c r="A354" s="115"/>
    </row>
    <row r="355" ht="15.75">
      <c r="A355" s="115"/>
    </row>
    <row r="356" ht="15.75">
      <c r="A356" s="115"/>
    </row>
    <row r="357" ht="15.75">
      <c r="A357" s="115"/>
    </row>
    <row r="358" ht="15.75">
      <c r="A358" s="115"/>
    </row>
    <row r="359" ht="15.75">
      <c r="A359" s="115"/>
    </row>
    <row r="360" ht="15.75">
      <c r="A360" s="115"/>
    </row>
  </sheetData>
  <sheetProtection/>
  <mergeCells count="2">
    <mergeCell ref="E40:G40"/>
    <mergeCell ref="I40:K40"/>
  </mergeCells>
  <printOptions/>
  <pageMargins left="0.5" right="0.49" top="0.4" bottom="0.3" header="0.43" footer="0.27"/>
  <pageSetup firstPageNumber="11" useFirstPageNumber="1" horizontalDpi="600" verticalDpi="600" orientation="portrait" paperSize="9" scale="94" r:id="rId2"/>
  <headerFooter alignWithMargins="0">
    <oddHeader>&amp;R&amp;"Arial,Bold"
</oddHeader>
    <oddFooter>&amp;C&amp;"Times New Roman,Regular"&amp;12&amp;P</oddFooter>
  </headerFooter>
  <rowBreaks count="7" manualBreakCount="7">
    <brk id="55" max="9" man="1"/>
    <brk id="109" max="9" man="1"/>
    <brk id="160" max="9" man="1"/>
    <brk id="219" max="9" man="1"/>
    <brk id="269" max="9" man="1"/>
    <brk id="324" max="10" man="1"/>
    <brk id="352" max="1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zoomScalePageLayoutView="0"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16</v>
      </c>
      <c r="D3" s="1" t="s">
        <v>7</v>
      </c>
      <c r="L3" s="1"/>
    </row>
    <row r="4" ht="5.25" customHeight="1"/>
    <row r="5" spans="3:12" ht="15.75">
      <c r="C5" s="2" t="s">
        <v>17</v>
      </c>
      <c r="D5" s="1" t="s">
        <v>34</v>
      </c>
      <c r="L5" s="1"/>
    </row>
    <row r="6" ht="5.25" customHeight="1"/>
    <row r="7" spans="3:4" ht="15.75">
      <c r="C7" s="2" t="s">
        <v>45</v>
      </c>
      <c r="D7" s="1" t="s">
        <v>46</v>
      </c>
    </row>
    <row r="9" spans="3:21" ht="17.25" customHeight="1">
      <c r="C9" s="47" t="s">
        <v>33</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430" t="s">
        <v>18</v>
      </c>
      <c r="E11" s="431"/>
      <c r="F11" s="431"/>
      <c r="G11" s="431"/>
      <c r="H11" s="431"/>
      <c r="I11" s="432"/>
      <c r="J11" s="86" t="s">
        <v>19</v>
      </c>
      <c r="K11" s="86"/>
      <c r="L11" s="86"/>
      <c r="M11" s="86"/>
      <c r="N11" s="86"/>
      <c r="O11" s="87"/>
      <c r="P11" s="88" t="s">
        <v>20</v>
      </c>
      <c r="Q11" s="88"/>
      <c r="R11" s="88"/>
      <c r="S11" s="86"/>
      <c r="T11" s="86"/>
      <c r="U11" s="87"/>
    </row>
    <row r="12" spans="3:21" ht="21" customHeight="1">
      <c r="C12" s="11"/>
      <c r="D12" s="426">
        <v>38990</v>
      </c>
      <c r="E12" s="427"/>
      <c r="F12" s="428">
        <v>38807</v>
      </c>
      <c r="G12" s="429"/>
      <c r="H12" s="90" t="s">
        <v>42</v>
      </c>
      <c r="I12" s="13"/>
      <c r="J12" s="17">
        <f>D12</f>
        <v>38990</v>
      </c>
      <c r="K12" s="18"/>
      <c r="L12" s="15">
        <v>38625</v>
      </c>
      <c r="M12" s="16"/>
      <c r="N12" s="14" t="s">
        <v>37</v>
      </c>
      <c r="O12" s="16"/>
      <c r="P12" s="17">
        <f>J12</f>
        <v>38990</v>
      </c>
      <c r="Q12" s="18"/>
      <c r="R12" s="15">
        <f>L12</f>
        <v>38625</v>
      </c>
      <c r="S12" s="16"/>
      <c r="T12" s="12" t="str">
        <f>+N12</f>
        <v>Change 06/05</v>
      </c>
      <c r="U12" s="13"/>
    </row>
    <row r="13" spans="3:21" ht="14.25" customHeight="1">
      <c r="C13" s="21" t="s">
        <v>21</v>
      </c>
      <c r="D13" s="24"/>
      <c r="E13" s="24" t="s">
        <v>22</v>
      </c>
      <c r="F13" s="22"/>
      <c r="G13" s="22" t="s">
        <v>22</v>
      </c>
      <c r="H13" s="22"/>
      <c r="I13" s="22"/>
      <c r="J13" s="24"/>
      <c r="K13" s="24" t="s">
        <v>22</v>
      </c>
      <c r="L13" s="23"/>
      <c r="M13" s="23" t="s">
        <v>22</v>
      </c>
      <c r="N13" s="23"/>
      <c r="O13" s="23"/>
      <c r="P13" s="24"/>
      <c r="Q13" s="24" t="s">
        <v>22</v>
      </c>
      <c r="R13" s="23"/>
      <c r="S13" s="23" t="s">
        <v>22</v>
      </c>
      <c r="T13" s="22"/>
      <c r="U13" s="22"/>
    </row>
    <row r="14" spans="3:21" ht="14.25" customHeight="1">
      <c r="C14" s="21"/>
      <c r="D14" s="24" t="s">
        <v>23</v>
      </c>
      <c r="E14" s="24" t="s">
        <v>24</v>
      </c>
      <c r="F14" s="22" t="s">
        <v>23</v>
      </c>
      <c r="G14" s="22" t="s">
        <v>24</v>
      </c>
      <c r="H14" s="22" t="s">
        <v>23</v>
      </c>
      <c r="I14" s="22" t="s">
        <v>4</v>
      </c>
      <c r="J14" s="24" t="s">
        <v>23</v>
      </c>
      <c r="K14" s="24" t="s">
        <v>24</v>
      </c>
      <c r="L14" s="23" t="s">
        <v>23</v>
      </c>
      <c r="M14" s="23" t="s">
        <v>24</v>
      </c>
      <c r="N14" s="23" t="s">
        <v>23</v>
      </c>
      <c r="O14" s="23" t="s">
        <v>4</v>
      </c>
      <c r="P14" s="24" t="s">
        <v>23</v>
      </c>
      <c r="Q14" s="24" t="s">
        <v>24</v>
      </c>
      <c r="R14" s="23" t="s">
        <v>23</v>
      </c>
      <c r="S14" s="23" t="s">
        <v>24</v>
      </c>
      <c r="T14" s="22" t="s">
        <v>23</v>
      </c>
      <c r="U14" s="22" t="s">
        <v>4</v>
      </c>
    </row>
    <row r="15" spans="3:21" ht="17.25" customHeight="1">
      <c r="C15" s="25"/>
      <c r="D15" s="20"/>
      <c r="E15" s="20" t="s">
        <v>25</v>
      </c>
      <c r="F15" s="26"/>
      <c r="G15" s="26" t="s">
        <v>25</v>
      </c>
      <c r="H15" s="26"/>
      <c r="I15" s="19"/>
      <c r="J15" s="20"/>
      <c r="K15" s="20" t="s">
        <v>19</v>
      </c>
      <c r="L15" s="19"/>
      <c r="M15" s="19" t="s">
        <v>19</v>
      </c>
      <c r="N15" s="19"/>
      <c r="O15" s="19"/>
      <c r="P15" s="20"/>
      <c r="Q15" s="20" t="s">
        <v>20</v>
      </c>
      <c r="R15" s="19"/>
      <c r="S15" s="19" t="s">
        <v>20</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26</v>
      </c>
      <c r="D17" s="65">
        <f>'BS'!D34/1000</f>
        <v>0</v>
      </c>
      <c r="E17" s="54">
        <f>ROUND(D17/$D$29*100,2)</f>
        <v>0</v>
      </c>
      <c r="F17" s="70">
        <f>'BS'!F34/1000</f>
        <v>0</v>
      </c>
      <c r="G17" s="51">
        <f>ROUND(F17/$F$29*100,2)</f>
        <v>0</v>
      </c>
      <c r="H17" s="77">
        <f>(D17-F17)</f>
        <v>0</v>
      </c>
      <c r="I17" s="56" t="e">
        <f>ROUND((H17/F17)*100,2)</f>
        <v>#DIV/0!</v>
      </c>
      <c r="J17" s="67" t="e">
        <f>#REF!/1000</f>
        <v>#REF!</v>
      </c>
      <c r="K17" s="95" t="s">
        <v>43</v>
      </c>
      <c r="L17" s="72" t="e">
        <f>#REF!/1000</f>
        <v>#REF!</v>
      </c>
      <c r="M17" s="51" t="e">
        <f>ROUND(+L17/$L$29*100,2)</f>
        <v>#REF!</v>
      </c>
      <c r="N17" s="72" t="e">
        <f>(J17-L17)</f>
        <v>#REF!</v>
      </c>
      <c r="O17" s="93" t="s">
        <v>49</v>
      </c>
      <c r="P17" s="67" t="e">
        <f>#REF!/1000</f>
        <v>#REF!</v>
      </c>
      <c r="Q17" s="95" t="s">
        <v>43</v>
      </c>
      <c r="R17" s="72" t="e">
        <f>#REF!/1000</f>
        <v>#REF!</v>
      </c>
      <c r="S17" s="51" t="e">
        <f>ROUND(+R17/$R$29*100,2)</f>
        <v>#REF!</v>
      </c>
      <c r="T17" s="77" t="e">
        <f>+P17-R17</f>
        <v>#REF!</v>
      </c>
      <c r="U17" s="96" t="s">
        <v>49</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31</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30</v>
      </c>
      <c r="C20" s="50" t="s">
        <v>32</v>
      </c>
      <c r="D20" s="66">
        <v>2122.788</v>
      </c>
      <c r="E20" s="62">
        <f>ROUND(D20/$D$19*100,2)</f>
        <v>93.87</v>
      </c>
      <c r="F20" s="71">
        <v>2143.587</v>
      </c>
      <c r="G20" s="51">
        <f>ROUND(F20/$F$29*100,2)</f>
        <v>91.16</v>
      </c>
      <c r="H20" s="78">
        <f>(D20-F20)</f>
        <v>-20.798999999999978</v>
      </c>
      <c r="I20" s="56">
        <f>ROUND((H20/F20)*100,2)</f>
        <v>-0.97</v>
      </c>
      <c r="J20" s="75">
        <v>-11.78</v>
      </c>
      <c r="K20" s="95" t="s">
        <v>49</v>
      </c>
      <c r="L20" s="81">
        <v>-1.606</v>
      </c>
      <c r="M20" s="51">
        <f>ROUND(+L20/$L$19*100,2)</f>
        <v>10.53</v>
      </c>
      <c r="N20" s="81">
        <f>(J20-L20)</f>
        <v>-10.174</v>
      </c>
      <c r="O20" s="92" t="s">
        <v>43</v>
      </c>
      <c r="P20" s="75">
        <v>-9.089</v>
      </c>
      <c r="Q20" s="91" t="s">
        <v>43</v>
      </c>
      <c r="R20" s="81">
        <v>-1.37</v>
      </c>
      <c r="S20" s="51">
        <f>ROUND(+R20/$R$19*100,2)</f>
        <v>8.22</v>
      </c>
      <c r="T20" s="78">
        <f>+P20-R20</f>
        <v>-7.719</v>
      </c>
      <c r="U20" s="96" t="s">
        <v>43</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28</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29</v>
      </c>
      <c r="D23" s="65"/>
      <c r="E23" s="54"/>
      <c r="F23" s="70"/>
      <c r="G23" s="51"/>
      <c r="H23" s="77"/>
      <c r="I23" s="56"/>
      <c r="J23" s="67"/>
      <c r="K23" s="54"/>
      <c r="L23" s="72"/>
      <c r="M23" s="51"/>
      <c r="N23" s="72"/>
      <c r="O23" s="51"/>
      <c r="P23" s="67"/>
      <c r="Q23" s="54"/>
      <c r="R23" s="72"/>
      <c r="S23" s="51"/>
      <c r="T23" s="77"/>
      <c r="U23" s="56"/>
    </row>
    <row r="24" spans="2:21" ht="8.25" customHeight="1">
      <c r="B24" s="44"/>
      <c r="C24" s="11" t="s">
        <v>5</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27</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48</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47</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4" t="s">
        <v>49</v>
      </c>
      <c r="P29" s="76" t="e">
        <f>SUM(P17:P25)-P20</f>
        <v>#REF!</v>
      </c>
      <c r="Q29" s="59">
        <v>100</v>
      </c>
      <c r="R29" s="79" t="e">
        <f>SUM(R17:R25)-R20</f>
        <v>#REF!</v>
      </c>
      <c r="S29" s="58" t="e">
        <f>SUM(S17:S28)-S20</f>
        <v>#REF!</v>
      </c>
      <c r="T29" s="83" t="e">
        <f>SUM(T17:T28)-T20</f>
        <v>#REF!</v>
      </c>
      <c r="U29" s="94" t="s">
        <v>49</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sheetProtection/>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sklim</cp:lastModifiedBy>
  <cp:lastPrinted>2010-11-23T01:12:10Z</cp:lastPrinted>
  <dcterms:created xsi:type="dcterms:W3CDTF">1998-05-05T08:12:26Z</dcterms:created>
  <dcterms:modified xsi:type="dcterms:W3CDTF">2010-11-23T01:12:36Z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