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461" windowWidth="7650" windowHeight="8955" tabRatio="750" activeTab="5"/>
  </bookViews>
  <sheets>
    <sheet name="format-pl a" sheetId="1" r:id="rId1"/>
    <sheet name="Income Statement" sheetId="2" r:id="rId2"/>
    <sheet name="BalanceSheet" sheetId="3" r:id="rId3"/>
    <sheet name="Stat of Equity" sheetId="4" r:id="rId4"/>
    <sheet name="Cashflow" sheetId="5" r:id="rId5"/>
    <sheet name="notes" sheetId="6" r:id="rId6"/>
  </sheets>
  <definedNames>
    <definedName name="AS2DocOpenMode" hidden="1">"AS2DocumentEdit"</definedName>
    <definedName name="PG1">#N/A</definedName>
    <definedName name="PG10">#N/A</definedName>
    <definedName name="PG2">#N/A</definedName>
    <definedName name="PG3">#N/A</definedName>
    <definedName name="PG4">#N/A</definedName>
    <definedName name="PG5">#N/A</definedName>
    <definedName name="PG6">#N/A</definedName>
    <definedName name="PG7">#N/A</definedName>
    <definedName name="PG8">#N/A</definedName>
    <definedName name="PG9">#N/A</definedName>
    <definedName name="_xlnm.Print_Area" localSheetId="2">'BalanceSheet'!$A$1:$F$68</definedName>
    <definedName name="_xlnm.Print_Area" localSheetId="4">'Cashflow'!$A$1:$H$102</definedName>
    <definedName name="_xlnm.Print_Area" localSheetId="0">'format-pl a'!$A$1:$I$40</definedName>
    <definedName name="_xlnm.Print_Area" localSheetId="1">'Income Statement'!$A$1:$I$42</definedName>
    <definedName name="_xlnm.Print_Area" localSheetId="5">'notes'!$A$1:$M$368</definedName>
    <definedName name="_xlnm.Print_Area" localSheetId="3">'Stat of Equity'!$A$1:$M$50</definedName>
    <definedName name="_xlnm.Print_Titles" localSheetId="4">'Cashflow'!$1:$3</definedName>
    <definedName name="_xlnm.Print_Titles" localSheetId="5">'notes'!$1:$6</definedName>
    <definedName name="TextRefCopyRangeCount" hidden="1">1</definedName>
  </definedNames>
  <calcPr fullCalcOnLoad="1"/>
</workbook>
</file>

<file path=xl/sharedStrings.xml><?xml version="1.0" encoding="utf-8"?>
<sst xmlns="http://schemas.openxmlformats.org/spreadsheetml/2006/main" count="474" uniqueCount="295">
  <si>
    <t>INDIVIDUAL QUARTER</t>
  </si>
  <si>
    <t>CUMULATIVE QUARTER</t>
  </si>
  <si>
    <t xml:space="preserve"> RM'000</t>
  </si>
  <si>
    <t>AS AT</t>
  </si>
  <si>
    <t>RM'000</t>
  </si>
  <si>
    <t>Revenue</t>
  </si>
  <si>
    <t>Cash and bank balances</t>
  </si>
  <si>
    <t>n/a</t>
  </si>
  <si>
    <t>Borrowings</t>
  </si>
  <si>
    <t xml:space="preserve"> </t>
  </si>
  <si>
    <t>Total</t>
  </si>
  <si>
    <t>Interest income</t>
  </si>
  <si>
    <t>Interest received</t>
  </si>
  <si>
    <t>Capital</t>
  </si>
  <si>
    <t>Depreciation of property, plant and equipment</t>
  </si>
  <si>
    <t>Finance costs</t>
  </si>
  <si>
    <t>CASH FLOWS FROM INVESTING ACTIVITIES</t>
  </si>
  <si>
    <t>CASH FLOWS FROM FINANCING ACTIVITIES</t>
  </si>
  <si>
    <t xml:space="preserve">  </t>
  </si>
  <si>
    <t>Retained</t>
  </si>
  <si>
    <t>Gain on disposal of property, plant and equipment</t>
  </si>
  <si>
    <t>Proceeds from disposal of property, plant and equipment</t>
  </si>
  <si>
    <t>Cash and cash equivalents at beginning of financial period</t>
  </si>
  <si>
    <t>Cash and cash equivalents at end of financial period</t>
  </si>
  <si>
    <t>QUARTER</t>
  </si>
  <si>
    <t>1.</t>
  </si>
  <si>
    <t>2.</t>
  </si>
  <si>
    <t>3.</t>
  </si>
  <si>
    <t>4.</t>
  </si>
  <si>
    <t>5.</t>
  </si>
  <si>
    <t>6.</t>
  </si>
  <si>
    <t>7.</t>
  </si>
  <si>
    <t>Basic earnings per share (sen)</t>
  </si>
  <si>
    <t>Taxation</t>
  </si>
  <si>
    <t>Finance costs paid</t>
  </si>
  <si>
    <t>Profit before taxation</t>
  </si>
  <si>
    <t>Share</t>
  </si>
  <si>
    <t>Dividend income</t>
  </si>
  <si>
    <t>Dividend received</t>
  </si>
  <si>
    <t>Premium</t>
  </si>
  <si>
    <t>Finance lease payables</t>
  </si>
  <si>
    <t>Profit for the period</t>
  </si>
  <si>
    <t>Attributable to:</t>
  </si>
  <si>
    <t>Basic (sen)</t>
  </si>
  <si>
    <t>ASSETS</t>
  </si>
  <si>
    <t>EQUITY AND LIABILITIES</t>
  </si>
  <si>
    <t>Reserves</t>
  </si>
  <si>
    <t xml:space="preserve">Property, plant and equipment </t>
  </si>
  <si>
    <t>Goodwill on consolidation</t>
  </si>
  <si>
    <t>Deferred tax assets</t>
  </si>
  <si>
    <t>Minority</t>
  </si>
  <si>
    <t>Interest</t>
  </si>
  <si>
    <t>Equity</t>
  </si>
  <si>
    <t>Share issuance expenses</t>
  </si>
  <si>
    <t>Profit before tax</t>
  </si>
  <si>
    <t xml:space="preserve">Profit for the period </t>
  </si>
  <si>
    <t>Profit attributable to ordinary equity</t>
  </si>
  <si>
    <t>Proposed/Declared dividend per share (sen)</t>
  </si>
  <si>
    <t xml:space="preserve">Net assets per share attributable to ordinary </t>
  </si>
  <si>
    <t>FINANCIAL</t>
  </si>
  <si>
    <t>YEAR END</t>
  </si>
  <si>
    <t xml:space="preserve">Share capital </t>
  </si>
  <si>
    <t>Trade receivables</t>
  </si>
  <si>
    <t>Redemption of bonds and commercial papers</t>
  </si>
  <si>
    <t>Distributable</t>
  </si>
  <si>
    <t>CASH FLOWS FROM OPERATING ACTIVITIES</t>
  </si>
  <si>
    <t>Additions to property, plant and equipment</t>
  </si>
  <si>
    <t>Drawdown of other borrowings</t>
  </si>
  <si>
    <t>Repayment of other borrowings</t>
  </si>
  <si>
    <t>Allowance for doubtful debts, net</t>
  </si>
  <si>
    <t>BASIS OF PREPARATION</t>
  </si>
  <si>
    <t>UNUSUAL ITEMS</t>
  </si>
  <si>
    <t>CHANGES IN ESTIMATES</t>
  </si>
  <si>
    <t xml:space="preserve">CHANGES IN THE COMPOSITION OF THE GROUP </t>
  </si>
  <si>
    <t>CURRENT YEAR PROSPECTS</t>
  </si>
  <si>
    <t>PROFIT FORECAST</t>
  </si>
  <si>
    <t>QUOTED SECURITIES</t>
  </si>
  <si>
    <t>EARNINGS PER SHARE</t>
  </si>
  <si>
    <t>BY ORDER OF THE BOARD</t>
  </si>
  <si>
    <t>JOHNSON YAP CHOON SENG</t>
  </si>
  <si>
    <t>Company Secretary</t>
  </si>
  <si>
    <t>Results</t>
  </si>
  <si>
    <t>Segment results</t>
  </si>
  <si>
    <t>CURRENT</t>
  </si>
  <si>
    <t>CUMULATIVE</t>
  </si>
  <si>
    <t>Loan</t>
  </si>
  <si>
    <t>Financing</t>
  </si>
  <si>
    <t>Factoring</t>
  </si>
  <si>
    <t>Investment</t>
  </si>
  <si>
    <t>Holding &amp;</t>
  </si>
  <si>
    <t>Others</t>
  </si>
  <si>
    <t>Eliminations</t>
  </si>
  <si>
    <t>Group</t>
  </si>
  <si>
    <t xml:space="preserve">Mgmt </t>
  </si>
  <si>
    <t>Services</t>
  </si>
  <si>
    <t>MATERIAL SUBSEQUENT EVENTS</t>
  </si>
  <si>
    <t>Taxation:</t>
  </si>
  <si>
    <t>Deferred taxation:</t>
  </si>
  <si>
    <t>a.</t>
  </si>
  <si>
    <t>INDIVIDUAL</t>
  </si>
  <si>
    <t>b.</t>
  </si>
  <si>
    <t>c.</t>
  </si>
  <si>
    <t>STATUS OF CORPORATE PROPOSALS ANNOUNCED</t>
  </si>
  <si>
    <t>Short</t>
  </si>
  <si>
    <t>Term</t>
  </si>
  <si>
    <t>MATERIAL  LITIGATIONS</t>
  </si>
  <si>
    <t xml:space="preserve">INDIVIDUAL </t>
  </si>
  <si>
    <t>Basic earnings per share:</t>
  </si>
  <si>
    <t>As at 1 April 2008</t>
  </si>
  <si>
    <t>Incorporated in Malaysia</t>
  </si>
  <si>
    <t>Interim Financial Report</t>
  </si>
  <si>
    <t xml:space="preserve">SUMMARY OF KEY FINANCIAL INFORMATION FOR THE FINANCIAL </t>
  </si>
  <si>
    <t>8.</t>
  </si>
  <si>
    <t>Gross interest income</t>
  </si>
  <si>
    <t>Gross interest expense</t>
  </si>
  <si>
    <t>9.</t>
  </si>
  <si>
    <t>Other income</t>
  </si>
  <si>
    <t>Other expenses</t>
  </si>
  <si>
    <t>Deposits with licensed financial institutions</t>
  </si>
  <si>
    <t>Deferred tax liabilities</t>
  </si>
  <si>
    <t>Earnings</t>
  </si>
  <si>
    <t>Taxes paid</t>
  </si>
  <si>
    <t>Net change in cash and cash equivalents</t>
  </si>
  <si>
    <t>NOTES TO THE INTERIM FINANCIAL REPORT</t>
  </si>
  <si>
    <t>holders of the Company</t>
  </si>
  <si>
    <t>equity holders of the Company (RM)</t>
  </si>
  <si>
    <t>CONDENSED INCOME STATEMENTS</t>
  </si>
  <si>
    <t>3 MONTHS ENDED</t>
  </si>
  <si>
    <t xml:space="preserve">   Equity holders of the Company</t>
  </si>
  <si>
    <t>CONDENSED BALANCE SHEETS</t>
  </si>
  <si>
    <t>TOTAL ASSETS</t>
  </si>
  <si>
    <t>ATTRIBUTABLE TO EQUITY HOLDERS OF THE COMPANY</t>
  </si>
  <si>
    <t>Operating profit before working capital changes</t>
  </si>
  <si>
    <t>(Increase)/Decrease in working capital:</t>
  </si>
  <si>
    <t>Cash used in operations</t>
  </si>
  <si>
    <t>Net cash used in operating activities</t>
  </si>
  <si>
    <t>Net cash generated from investing activities</t>
  </si>
  <si>
    <t>Net cash generated from financing activities</t>
  </si>
  <si>
    <t xml:space="preserve">CASH AND CASH EQUIVALENTS AS AT END OF </t>
  </si>
  <si>
    <t>QUARTER COMPRISE THE FOLLOWING:</t>
  </si>
  <si>
    <t>SEASONAL OR CYCLICAL FACTORS</t>
  </si>
  <si>
    <t xml:space="preserve">     Included within short</t>
  </si>
  <si>
    <t xml:space="preserve">          Purchase consideration</t>
  </si>
  <si>
    <t xml:space="preserve">          Sales proceeds</t>
  </si>
  <si>
    <t xml:space="preserve">          Gain on disposal</t>
  </si>
  <si>
    <t xml:space="preserve">        At cost</t>
  </si>
  <si>
    <t xml:space="preserve">        At carrying/book value</t>
  </si>
  <si>
    <t xml:space="preserve">        At market value</t>
  </si>
  <si>
    <t>BORROWINGS</t>
  </si>
  <si>
    <t>Secured:</t>
  </si>
  <si>
    <t>Unsecured:</t>
  </si>
  <si>
    <t xml:space="preserve">Weighted average number of </t>
  </si>
  <si>
    <t>FRS 107: Cash Flow Statements</t>
  </si>
  <si>
    <t>FRS 112: Income Taxes</t>
  </si>
  <si>
    <t>FRS 118: Revenue</t>
  </si>
  <si>
    <t>FRS 134: Interim Financial Reporting</t>
  </si>
  <si>
    <t>Long</t>
  </si>
  <si>
    <t>Interest expense applicable to revenue</t>
  </si>
  <si>
    <t>Amortisation of discount on medium term notes</t>
  </si>
  <si>
    <t>Interest expense applicable to revenue paid</t>
  </si>
  <si>
    <t>External sales</t>
  </si>
  <si>
    <t>Intersegment sales</t>
  </si>
  <si>
    <t>Total revenue</t>
  </si>
  <si>
    <t xml:space="preserve">     Redemption of CPs upon maturity</t>
  </si>
  <si>
    <t>Profit for the year</t>
  </si>
  <si>
    <t>Diluted (sen)</t>
  </si>
  <si>
    <t>Hire-purchase payables</t>
  </si>
  <si>
    <t>Other payables and accrued expenses</t>
  </si>
  <si>
    <t>NET ASSETS PER SHARE (RM)</t>
  </si>
  <si>
    <t>Property, plant and equipment written off</t>
  </si>
  <si>
    <t>Proceeds from issuance of bonds</t>
  </si>
  <si>
    <t>Proceeds from issuance of private placement shares</t>
  </si>
  <si>
    <t>Issuance of private placement shares</t>
  </si>
  <si>
    <t xml:space="preserve">Share issuance expenses </t>
  </si>
  <si>
    <t>CONDENSED STATEMENTS OF CHANGES IN EQUITY</t>
  </si>
  <si>
    <t>As at 1 April 2007</t>
  </si>
  <si>
    <t xml:space="preserve">  recognised directly in equity</t>
  </si>
  <si>
    <t>CONDENSED CASH FLOW STATEMENTS</t>
  </si>
  <si>
    <t>CONDENSED CASH FLOW STATEMENTS (CONT'D)</t>
  </si>
  <si>
    <t>FRS 137: Provisions, Contingent Liabilities and Contingent Asset</t>
  </si>
  <si>
    <t xml:space="preserve">     Issuance of ABS</t>
  </si>
  <si>
    <t>DIVIDEND</t>
  </si>
  <si>
    <t>SEGMENTAL INFORMATION</t>
  </si>
  <si>
    <t xml:space="preserve">     Included within other investments:</t>
  </si>
  <si>
    <t>CONTINGENT LIABILITIES</t>
  </si>
  <si>
    <t>OFF-BALANCE SHEET FINANCIAL INSTRUMENTS</t>
  </si>
  <si>
    <t>Other receivables, deposits and prepaid expenses</t>
  </si>
  <si>
    <t>Gain on disposal of short term investments</t>
  </si>
  <si>
    <t xml:space="preserve">       term investments:</t>
  </si>
  <si>
    <t xml:space="preserve">     Included within short term investments:</t>
  </si>
  <si>
    <t>TOTAL EQUITY AND LIABILITIES</t>
  </si>
  <si>
    <t>Loan receivables</t>
  </si>
  <si>
    <t>Taxes refunded</t>
  </si>
  <si>
    <t>Proceeds from disposal of short term investments</t>
  </si>
  <si>
    <t xml:space="preserve">  attributable to equity </t>
  </si>
  <si>
    <t>DEBT AND EQUITY SECURITIES</t>
  </si>
  <si>
    <t>-Fixed rate medium term notes</t>
  </si>
  <si>
    <t>-Asset-backed securities</t>
  </si>
  <si>
    <t>-Fixed rate serial bonds</t>
  </si>
  <si>
    <t>-Underwritten commercial papers</t>
  </si>
  <si>
    <t>-Fixed rate term loan</t>
  </si>
  <si>
    <t>Non-</t>
  </si>
  <si>
    <t xml:space="preserve">CHANGES IN SIGNIFICANT ACCOUNTING POLICIES </t>
  </si>
  <si>
    <t>DEBT AND EQUITY SECURITIES (CONT'D)</t>
  </si>
  <si>
    <t>SEGMENTAL INFORMATION (CONT'D)</t>
  </si>
  <si>
    <t>6 MONTHS ENDED</t>
  </si>
  <si>
    <t>PERIOD ENDED 30 SEPTEMBER 2008</t>
  </si>
  <si>
    <t>As at 30 September 2007</t>
  </si>
  <si>
    <t>As at 30 September 2008</t>
  </si>
  <si>
    <t>Dividend</t>
  </si>
  <si>
    <t>Dividend paid</t>
  </si>
  <si>
    <t xml:space="preserve">  Total cost of acquisition</t>
  </si>
  <si>
    <t xml:space="preserve">  Revenue</t>
  </si>
  <si>
    <t>CHANGES IN THE COMPOSITION OF THE GROUP (CONT'D)</t>
  </si>
  <si>
    <t>The assets and liabilities arising from the acquisition are as follows:</t>
  </si>
  <si>
    <t>Acquiree's</t>
  </si>
  <si>
    <t>Carrying</t>
  </si>
  <si>
    <t>Amount</t>
  </si>
  <si>
    <t>The cash outflow on acquisition is as follows:</t>
  </si>
  <si>
    <t xml:space="preserve">  Costs attributable to the acquisition, paid in cash</t>
  </si>
  <si>
    <t>Non-Current Assets</t>
  </si>
  <si>
    <t>Other investment</t>
  </si>
  <si>
    <t>Current Assets</t>
  </si>
  <si>
    <t>Total Equity</t>
  </si>
  <si>
    <t>Total Non-Current Liabilities</t>
  </si>
  <si>
    <t>Total Non-Current Assets</t>
  </si>
  <si>
    <t>Total Current Assets</t>
  </si>
  <si>
    <t>Total Current Liabilities</t>
  </si>
  <si>
    <t>Current Liabilities</t>
  </si>
  <si>
    <t xml:space="preserve">Non-Current Liabilities </t>
  </si>
  <si>
    <t>Total Liabilities</t>
  </si>
  <si>
    <t>Dividends</t>
  </si>
  <si>
    <t>Adjustments for:</t>
  </si>
  <si>
    <t xml:space="preserve">  Current period</t>
  </si>
  <si>
    <t>AS AT END OF</t>
  </si>
  <si>
    <t>AS AT PRECEDING</t>
  </si>
  <si>
    <t>Staff costs and directors' remuneration</t>
  </si>
  <si>
    <t xml:space="preserve">Depreciation of property, plant and </t>
  </si>
  <si>
    <t xml:space="preserve">Earnings per share attributable </t>
  </si>
  <si>
    <t>to equity holders of the Company:</t>
  </si>
  <si>
    <t>Equity attributable to equity holders of the Company</t>
  </si>
  <si>
    <t xml:space="preserve">  Other receivables, deposits and prepaid expenses</t>
  </si>
  <si>
    <t xml:space="preserve">  Other payables and accrued expenses</t>
  </si>
  <si>
    <t>Date: 7 November 2008</t>
  </si>
  <si>
    <t>TAXATION</t>
  </si>
  <si>
    <t xml:space="preserve">  Overprovision in prior year</t>
  </si>
  <si>
    <t>Amounts owing to related parties</t>
  </si>
  <si>
    <t>AUDITORS' REPORT ON PRECEDING ANNUAL AUDITED FINANCIAL STATEMENTS</t>
  </si>
  <si>
    <t xml:space="preserve">Amendment to FRS 121: The Effects of Changes in Foreign Exchange Rates - Net Investment                        </t>
  </si>
  <si>
    <t xml:space="preserve">  in a Foreign Operation</t>
  </si>
  <si>
    <t>PERFORMANCE REVIEW ON THE RESULTS OF THE GROUP FOR THE PERIOD</t>
  </si>
  <si>
    <t>UNQUOTED INVESTMENTS AND/OR PROPERTIES</t>
  </si>
  <si>
    <t xml:space="preserve">  Goodwill on acquisition</t>
  </si>
  <si>
    <t xml:space="preserve">  Total cash outflow of the Group</t>
  </si>
  <si>
    <t xml:space="preserve">  Net cash outflow of the Group</t>
  </si>
  <si>
    <t>Fair Value</t>
  </si>
  <si>
    <t>Recognised</t>
  </si>
  <si>
    <t>on Acquisition</t>
  </si>
  <si>
    <t>RCE Capital Berhad (Company No. 2444-M)</t>
  </si>
  <si>
    <r>
      <t>for 2</t>
    </r>
    <r>
      <rPr>
        <b/>
        <vertAlign val="superscript"/>
        <sz val="12"/>
        <rFont val="Times New Roman"/>
        <family val="1"/>
      </rPr>
      <t>nd</t>
    </r>
    <r>
      <rPr>
        <b/>
        <sz val="12"/>
        <rFont val="Times New Roman"/>
        <family val="1"/>
      </rPr>
      <t xml:space="preserve"> Quarter ended 30 September 2008</t>
    </r>
  </si>
  <si>
    <t>30.09.2008</t>
  </si>
  <si>
    <t>30.09.2007</t>
  </si>
  <si>
    <t xml:space="preserve">   equipment and investment property</t>
  </si>
  <si>
    <t>31.03.2008</t>
  </si>
  <si>
    <t>The cost of acquisition consisted of the following:</t>
  </si>
  <si>
    <t>The acquired subsidiary company has contributed the following results to the Group:</t>
  </si>
  <si>
    <t>-Revolving credits</t>
  </si>
  <si>
    <t>-Bankers' acceptances</t>
  </si>
  <si>
    <t xml:space="preserve">Basic earnings per share </t>
  </si>
  <si>
    <t>(sen)</t>
  </si>
  <si>
    <t xml:space="preserve">  ordinary shares in issue </t>
  </si>
  <si>
    <t>(unit'000)</t>
  </si>
  <si>
    <t xml:space="preserve">  holders of the Company </t>
  </si>
  <si>
    <t>(RM'000)</t>
  </si>
  <si>
    <t>Reserve</t>
  </si>
  <si>
    <t>MATERIAL CHANGE IN PROFIT BEFORE TAX FOR CURRENT QUARTER COMPARED WITH PRECEDING QUARTER</t>
  </si>
  <si>
    <t>Repayment of finance lease payables</t>
  </si>
  <si>
    <t>Repayment of hire-purchase payables</t>
  </si>
  <si>
    <t>Drawdown of revolving credits</t>
  </si>
  <si>
    <t>-Term loan</t>
  </si>
  <si>
    <t>Short term investments</t>
  </si>
  <si>
    <t>Allowance for impairment loss in short term investments</t>
  </si>
  <si>
    <t xml:space="preserve">  Cash and cash equivalents of subsidiary company acquired</t>
  </si>
  <si>
    <t>Repayment of revolving credits</t>
  </si>
  <si>
    <t xml:space="preserve">  Investment property</t>
  </si>
  <si>
    <t>Investment properties</t>
  </si>
  <si>
    <t xml:space="preserve">  and investment properties</t>
  </si>
  <si>
    <t xml:space="preserve">  Purchase consideration satisfied by debt settlement, via cash </t>
  </si>
  <si>
    <t xml:space="preserve">  Fair value of total net assets</t>
  </si>
  <si>
    <t xml:space="preserve">  Group's share of net assets</t>
  </si>
  <si>
    <t xml:space="preserve">  Purchase consideration satisfied by cash *</t>
  </si>
  <si>
    <t>* Denotes RM1</t>
  </si>
  <si>
    <t>Acquisition of a subsidiary company, net</t>
  </si>
  <si>
    <t xml:space="preserve">  Profit for the period</t>
  </si>
  <si>
    <t xml:space="preserve">  Cash and bank balances</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</si>
</sst>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quot;RM&quot;#,##0"/>
    <numFmt numFmtId="165" formatCode="&quot;RM&quot;#,##0;[Red]\-&quot;RM&quot;#,##0"/>
    <numFmt numFmtId="166" formatCode="&quot;RM&quot;#,##0.00;\-&quot;RM&quot;#,##0.00"/>
    <numFmt numFmtId="167" formatCode="&quot;RM&quot;#,##0.00;[Red]\-&quot;RM&quot;#,##0.00"/>
    <numFmt numFmtId="168" formatCode="_-&quot;RM&quot;* #,##0_-;\-&quot;RM&quot;* #,##0_-;_-&quot;RM&quot;* &quot;-&quot;_-;_-@_-"/>
    <numFmt numFmtId="169" formatCode="_-* #,##0_-;\-* #,##0_-;_-* &quot;-&quot;_-;_-@_-"/>
    <numFmt numFmtId="170" formatCode="_-&quot;RM&quot;* #,##0.00_-;\-&quot;RM&quot;* #,##0.00_-;_-&quot;RM&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_);_(* \(#,##0\);_(* &quot;-&quot;??_);_(@_)"/>
    <numFmt numFmtId="179" formatCode="\$#,##0.00;\(\$#,##0.00\)"/>
    <numFmt numFmtId="180" formatCode="\$#,##0;\(\$#,##0\)"/>
    <numFmt numFmtId="181" formatCode="#,##0;\(#,##0\)"/>
    <numFmt numFmtId="182" formatCode="0.00_)"/>
    <numFmt numFmtId="183" formatCode="dd/mm/yyyy"/>
    <numFmt numFmtId="184" formatCode="#,##0,_);\(#,##0,\)"/>
    <numFmt numFmtId="185" formatCode="d/m/yyyy"/>
    <numFmt numFmtId="186" formatCode="0.00_);\(0.00\)"/>
    <numFmt numFmtId="187" formatCode="0.000_);\(0.000\)"/>
    <numFmt numFmtId="188" formatCode="_(* #,##0.00_);_(* \(#,##0.00\);_(* &quot;-&quot;???_);_(@_)"/>
    <numFmt numFmtId="189" formatCode="_(* #,##0.0_);_(* \(#,##0.0\);_(* &quot;-&quot;??_);_(@_)"/>
    <numFmt numFmtId="190" formatCode="_-* #,##0.0_-;\-* #,##0.0_-;_-* &quot;-&quot;??_-;_-@_-"/>
    <numFmt numFmtId="191" formatCode="_-* #,##0_-;\-* #,##0_-;_-* &quot;-&quot;??_-;_-@_-"/>
    <numFmt numFmtId="192" formatCode="[$-409]dddd\,\ mmmm\ dd\,\ yyyy"/>
    <numFmt numFmtId="193" formatCode="dd/mm/yyyy;@"/>
    <numFmt numFmtId="194" formatCode="_ * #,##0_ ;_ * \-#,##0_ ;_ * &quot;-&quot;??_ ;_ @_ "/>
    <numFmt numFmtId="195" formatCode="#,##0.0,_);\(#,##0.0,\)"/>
    <numFmt numFmtId="196" formatCode="#,##0.00,_);\(#,##0.00,\)"/>
    <numFmt numFmtId="197" formatCode="#,##0.000,_);\(#,##0.000,\)"/>
  </numFmts>
  <fonts count="44">
    <font>
      <sz val="10"/>
      <name val="Helv"/>
      <family val="0"/>
    </font>
    <font>
      <i/>
      <sz val="10"/>
      <name val="Helv"/>
      <family val="0"/>
    </font>
    <font>
      <b/>
      <sz val="10"/>
      <name val="Helv"/>
      <family val="0"/>
    </font>
    <font>
      <sz val="12"/>
      <name val="Helv"/>
      <family val="0"/>
    </font>
    <font>
      <sz val="10"/>
      <name val="Arial"/>
      <family val="0"/>
    </font>
    <font>
      <sz val="10"/>
      <name val="Courier"/>
      <family val="0"/>
    </font>
    <font>
      <sz val="10"/>
      <name val="Times New Roman"/>
      <family val="0"/>
    </font>
    <font>
      <sz val="12"/>
      <name val="Arial"/>
      <family val="0"/>
    </font>
    <font>
      <b/>
      <sz val="18"/>
      <name val="Arial"/>
      <family val="0"/>
    </font>
    <font>
      <b/>
      <sz val="12"/>
      <name val="Arial"/>
      <family val="0"/>
    </font>
    <font>
      <sz val="8"/>
      <name val="Helv"/>
      <family val="0"/>
    </font>
    <font>
      <sz val="12"/>
      <name val="Times New Roman"/>
      <family val="1"/>
    </font>
    <font>
      <b/>
      <sz val="12"/>
      <name val="Times New Roman"/>
      <family val="1"/>
    </font>
    <font>
      <u val="single"/>
      <sz val="10"/>
      <color indexed="20"/>
      <name val="Arial"/>
      <family val="0"/>
    </font>
    <font>
      <u val="single"/>
      <sz val="10"/>
      <color indexed="12"/>
      <name val="Arial"/>
      <family val="0"/>
    </font>
    <font>
      <b/>
      <i/>
      <sz val="16"/>
      <name val="Helv"/>
      <family val="0"/>
    </font>
    <font>
      <sz val="8"/>
      <name val="Arial"/>
      <family val="0"/>
    </font>
    <font>
      <sz val="14"/>
      <name val="Arial"/>
      <family val="2"/>
    </font>
    <font>
      <b/>
      <sz val="14"/>
      <name val="Arial"/>
      <family val="2"/>
    </font>
    <font>
      <sz val="14"/>
      <name val="Helv"/>
      <family val="0"/>
    </font>
    <font>
      <sz val="14"/>
      <name val="Times New Roman"/>
      <family val="1"/>
    </font>
    <font>
      <sz val="11"/>
      <name val="Times New Roman"/>
      <family val="1"/>
    </font>
    <font>
      <sz val="11"/>
      <name val="Helv"/>
      <family val="0"/>
    </font>
    <font>
      <b/>
      <u val="single"/>
      <sz val="12"/>
      <name val="Times New Roman"/>
      <family val="1"/>
    </font>
    <font>
      <b/>
      <sz val="14"/>
      <name val="Times New Roman"/>
      <family val="1"/>
    </font>
    <font>
      <b/>
      <sz val="14"/>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4"/>
      <color indexed="8"/>
      <name val="Times New Roman"/>
      <family val="0"/>
    </font>
    <font>
      <b/>
      <vertAlign val="superscript"/>
      <sz val="12"/>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bottom style="double"/>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color indexed="63"/>
      </top>
      <bottom style="thin"/>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double"/>
    </border>
    <border>
      <left>
        <color indexed="63"/>
      </left>
      <right style="thin"/>
      <top style="thin"/>
      <bottom style="double"/>
    </border>
    <border>
      <left>
        <color indexed="63"/>
      </left>
      <right>
        <color indexed="63"/>
      </right>
      <top style="thin"/>
      <bottom style="thin"/>
    </border>
    <border>
      <left style="thin"/>
      <right style="thin"/>
      <top>
        <color indexed="63"/>
      </top>
      <bottom style="thin"/>
    </border>
  </borders>
  <cellStyleXfs count="8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3" borderId="0" applyNumberFormat="0" applyBorder="0" applyAlignment="0" applyProtection="0"/>
    <xf numFmtId="0" fontId="29" fillId="20" borderId="1" applyNumberFormat="0" applyAlignment="0" applyProtection="0"/>
    <xf numFmtId="0" fontId="30" fillId="21" borderId="2" applyNumberFormat="0" applyAlignment="0" applyProtection="0"/>
    <xf numFmtId="171" fontId="4" fillId="0" borderId="0" applyFon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169" fontId="4" fillId="0" borderId="0" applyFont="0" applyFill="0" applyBorder="0" applyAlignment="0" applyProtection="0"/>
    <xf numFmtId="181" fontId="6" fillId="0" borderId="0">
      <alignment/>
      <protection/>
    </xf>
    <xf numFmtId="177" fontId="4" fillId="0" borderId="0" applyFont="0" applyFill="0" applyBorder="0" applyAlignment="0" applyProtection="0"/>
    <xf numFmtId="176" fontId="4" fillId="0" borderId="0" applyFont="0" applyFill="0" applyBorder="0" applyAlignment="0" applyProtection="0"/>
    <xf numFmtId="179" fontId="6" fillId="0" borderId="0">
      <alignment/>
      <protection/>
    </xf>
    <xf numFmtId="0" fontId="7" fillId="0" borderId="0" applyProtection="0">
      <alignment/>
    </xf>
    <xf numFmtId="180" fontId="6" fillId="0" borderId="0">
      <alignment/>
      <protection/>
    </xf>
    <xf numFmtId="0" fontId="31" fillId="0" borderId="0" applyNumberFormat="0" applyFill="0" applyBorder="0" applyAlignment="0" applyProtection="0"/>
    <xf numFmtId="2" fontId="7" fillId="0" borderId="0" applyProtection="0">
      <alignment/>
    </xf>
    <xf numFmtId="0" fontId="13" fillId="0" borderId="0" applyNumberFormat="0" applyFill="0" applyBorder="0" applyAlignment="0" applyProtection="0"/>
    <xf numFmtId="0" fontId="32" fillId="4"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8" fillId="0" borderId="0" applyProtection="0">
      <alignment/>
    </xf>
    <xf numFmtId="0" fontId="9" fillId="0" borderId="0" applyProtection="0">
      <alignment/>
    </xf>
    <xf numFmtId="0" fontId="14" fillId="0" borderId="0" applyNumberFormat="0" applyFill="0" applyBorder="0" applyAlignment="0" applyProtection="0"/>
    <xf numFmtId="0" fontId="36" fillId="7" borderId="1" applyNumberFormat="0" applyAlignment="0" applyProtection="0"/>
    <xf numFmtId="0" fontId="37" fillId="0" borderId="6" applyNumberFormat="0" applyFill="0" applyAlignment="0" applyProtection="0"/>
    <xf numFmtId="0" fontId="38" fillId="22" borderId="0" applyNumberFormat="0" applyBorder="0" applyAlignment="0" applyProtection="0"/>
    <xf numFmtId="182" fontId="15"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37" fontId="7" fillId="0" borderId="0">
      <alignment/>
      <protection/>
    </xf>
    <xf numFmtId="0" fontId="4" fillId="0" borderId="0">
      <alignment/>
      <protection/>
    </xf>
    <xf numFmtId="0" fontId="0" fillId="23" borderId="7" applyNumberFormat="0" applyFont="0" applyAlignment="0" applyProtection="0"/>
    <xf numFmtId="0" fontId="39" fillId="20" borderId="8" applyNumberFormat="0" applyAlignment="0" applyProtection="0"/>
    <xf numFmtId="9" fontId="4" fillId="0" borderId="0" applyFont="0" applyFill="0" applyBorder="0" applyAlignment="0" applyProtection="0"/>
    <xf numFmtId="0" fontId="40" fillId="0" borderId="0" applyNumberFormat="0" applyFill="0" applyBorder="0" applyAlignment="0" applyProtection="0"/>
    <xf numFmtId="0" fontId="7" fillId="0" borderId="9" applyProtection="0">
      <alignment/>
    </xf>
    <xf numFmtId="0" fontId="41" fillId="0" borderId="0" applyNumberFormat="0" applyFill="0" applyBorder="0" applyAlignment="0" applyProtection="0"/>
  </cellStyleXfs>
  <cellXfs count="465">
    <xf numFmtId="0" fontId="0" fillId="0" borderId="0" xfId="0" applyAlignment="1">
      <alignment/>
    </xf>
    <xf numFmtId="0" fontId="11" fillId="0" borderId="0" xfId="0" applyFont="1" applyAlignment="1">
      <alignment horizontal="centerContinuous"/>
    </xf>
    <xf numFmtId="0" fontId="9" fillId="0" borderId="0" xfId="0" applyFont="1" applyAlignment="1">
      <alignment horizontal="centerContinuous"/>
    </xf>
    <xf numFmtId="0" fontId="9" fillId="0" borderId="0" xfId="0" applyFont="1" applyAlignment="1">
      <alignment/>
    </xf>
    <xf numFmtId="0" fontId="7" fillId="0" borderId="0" xfId="0" applyFont="1" applyAlignment="1">
      <alignment/>
    </xf>
    <xf numFmtId="0" fontId="7" fillId="0" borderId="0" xfId="0" applyFont="1" applyAlignment="1">
      <alignment horizontal="center"/>
    </xf>
    <xf numFmtId="0" fontId="11" fillId="0" borderId="0" xfId="0" applyFont="1" applyAlignment="1">
      <alignment/>
    </xf>
    <xf numFmtId="37" fontId="11" fillId="0" borderId="0" xfId="0" applyNumberFormat="1" applyFont="1" applyAlignment="1">
      <alignment/>
    </xf>
    <xf numFmtId="0" fontId="7" fillId="0" borderId="0" xfId="76" applyFont="1">
      <alignment/>
      <protection/>
    </xf>
    <xf numFmtId="0" fontId="9" fillId="0" borderId="0" xfId="76" applyFont="1">
      <alignment/>
      <protection/>
    </xf>
    <xf numFmtId="0" fontId="17" fillId="0" borderId="0" xfId="0" applyFont="1" applyAlignment="1">
      <alignment/>
    </xf>
    <xf numFmtId="0" fontId="18" fillId="0" borderId="0" xfId="0" applyNumberFormat="1" applyFont="1" applyAlignment="1">
      <alignment horizontal="left"/>
    </xf>
    <xf numFmtId="0" fontId="18" fillId="0" borderId="0" xfId="0" applyNumberFormat="1" applyFont="1" applyAlignment="1">
      <alignment horizontal="center"/>
    </xf>
    <xf numFmtId="0" fontId="19" fillId="0" borderId="0" xfId="0" applyFont="1" applyAlignment="1">
      <alignment/>
    </xf>
    <xf numFmtId="0" fontId="20" fillId="0" borderId="0" xfId="0" applyFont="1" applyAlignment="1">
      <alignment/>
    </xf>
    <xf numFmtId="178" fontId="18" fillId="0" borderId="0" xfId="42" applyNumberFormat="1" applyFont="1" applyBorder="1" applyAlignment="1">
      <alignment horizontal="center"/>
    </xf>
    <xf numFmtId="178" fontId="17" fillId="0" borderId="0" xfId="42" applyNumberFormat="1" applyFont="1" applyBorder="1" applyAlignment="1">
      <alignment horizontal="center"/>
    </xf>
    <xf numFmtId="169" fontId="20" fillId="0" borderId="0" xfId="0" applyNumberFormat="1" applyFont="1" applyAlignment="1">
      <alignment/>
    </xf>
    <xf numFmtId="178" fontId="20" fillId="0" borderId="0" xfId="42" applyNumberFormat="1" applyFont="1" applyBorder="1" applyAlignment="1">
      <alignment/>
    </xf>
    <xf numFmtId="0" fontId="17" fillId="0" borderId="0" xfId="75" applyFont="1">
      <alignment/>
      <protection/>
    </xf>
    <xf numFmtId="0" fontId="17" fillId="0" borderId="0" xfId="75" applyFont="1" applyAlignment="1">
      <alignment horizontal="center"/>
      <protection/>
    </xf>
    <xf numFmtId="0" fontId="18" fillId="0" borderId="0" xfId="75" applyFont="1" applyAlignment="1">
      <alignment horizontal="center"/>
      <protection/>
    </xf>
    <xf numFmtId="0" fontId="18" fillId="0" borderId="0" xfId="73" applyFont="1">
      <alignment/>
      <protection/>
    </xf>
    <xf numFmtId="0" fontId="17" fillId="0" borderId="0" xfId="73" applyFont="1">
      <alignment/>
      <protection/>
    </xf>
    <xf numFmtId="0" fontId="18" fillId="0" borderId="0" xfId="73" applyFont="1" applyAlignment="1">
      <alignment horizontal="center"/>
      <protection/>
    </xf>
    <xf numFmtId="0" fontId="17" fillId="0" borderId="0" xfId="73" applyFont="1" applyAlignment="1">
      <alignment horizontal="center"/>
      <protection/>
    </xf>
    <xf numFmtId="0" fontId="17" fillId="0" borderId="0" xfId="73" applyFont="1" applyBorder="1" quotePrefix="1">
      <alignment/>
      <protection/>
    </xf>
    <xf numFmtId="0" fontId="17" fillId="0" borderId="0" xfId="73" applyFont="1" applyBorder="1">
      <alignment/>
      <protection/>
    </xf>
    <xf numFmtId="171" fontId="17" fillId="0" borderId="0" xfId="42" applyNumberFormat="1" applyFont="1" applyBorder="1" applyAlignment="1">
      <alignment horizontal="center"/>
    </xf>
    <xf numFmtId="171" fontId="18" fillId="0" borderId="0" xfId="42" applyNumberFormat="1" applyFont="1" applyBorder="1" applyAlignment="1">
      <alignment horizontal="center"/>
    </xf>
    <xf numFmtId="0" fontId="18" fillId="0" borderId="0" xfId="73" applyFont="1" applyBorder="1" applyAlignment="1">
      <alignment horizontal="center"/>
      <protection/>
    </xf>
    <xf numFmtId="0" fontId="17" fillId="0" borderId="0" xfId="73" applyFont="1" applyBorder="1" applyAlignment="1">
      <alignment horizontal="center"/>
      <protection/>
    </xf>
    <xf numFmtId="0" fontId="10" fillId="0" borderId="0" xfId="0" applyFont="1" applyAlignment="1">
      <alignment/>
    </xf>
    <xf numFmtId="0" fontId="11" fillId="0" borderId="0" xfId="0" applyFont="1" applyAlignment="1">
      <alignment horizontal="left"/>
    </xf>
    <xf numFmtId="0" fontId="21" fillId="0" borderId="0" xfId="0" applyFont="1" applyAlignment="1">
      <alignment/>
    </xf>
    <xf numFmtId="0" fontId="22" fillId="0" borderId="0" xfId="0" applyFont="1" applyAlignment="1">
      <alignment/>
    </xf>
    <xf numFmtId="0" fontId="23" fillId="0" borderId="0" xfId="0" applyFont="1" applyAlignment="1">
      <alignment horizontal="left"/>
    </xf>
    <xf numFmtId="0" fontId="12" fillId="0" borderId="0" xfId="0" applyFont="1" applyAlignment="1">
      <alignment horizontal="centerContinuous"/>
    </xf>
    <xf numFmtId="0" fontId="12" fillId="0" borderId="0" xfId="0" applyFont="1" applyAlignment="1">
      <alignment horizontal="left"/>
    </xf>
    <xf numFmtId="0" fontId="11" fillId="0" borderId="0" xfId="0" applyFont="1" applyAlignment="1">
      <alignment horizontal="justify" vertical="top" wrapText="1"/>
    </xf>
    <xf numFmtId="0" fontId="11" fillId="0" borderId="0" xfId="0" applyFont="1" applyAlignment="1">
      <alignment vertical="top" wrapText="1"/>
    </xf>
    <xf numFmtId="0" fontId="0" fillId="0" borderId="0" xfId="0" applyAlignment="1">
      <alignment vertical="top" wrapText="1"/>
    </xf>
    <xf numFmtId="178" fontId="12" fillId="0" borderId="0" xfId="42" applyNumberFormat="1" applyFont="1" applyBorder="1" applyAlignment="1">
      <alignment/>
    </xf>
    <xf numFmtId="178" fontId="11" fillId="0" borderId="0" xfId="42" applyNumberFormat="1" applyFont="1" applyBorder="1" applyAlignment="1">
      <alignment/>
    </xf>
    <xf numFmtId="178" fontId="11" fillId="0" borderId="0" xfId="42" applyNumberFormat="1" applyFont="1" applyAlignment="1">
      <alignment/>
    </xf>
    <xf numFmtId="0" fontId="7" fillId="0" borderId="0" xfId="0" applyFont="1" applyAlignment="1">
      <alignment horizontal="left"/>
    </xf>
    <xf numFmtId="0" fontId="7" fillId="0" borderId="0" xfId="0" applyFont="1" applyAlignment="1">
      <alignment/>
    </xf>
    <xf numFmtId="0" fontId="4" fillId="0" borderId="0" xfId="0" applyFont="1" applyAlignment="1">
      <alignment horizontal="left"/>
    </xf>
    <xf numFmtId="0" fontId="20" fillId="0" borderId="0" xfId="0" applyFont="1" applyBorder="1" applyAlignment="1">
      <alignment horizontal="right"/>
    </xf>
    <xf numFmtId="0" fontId="20" fillId="0" borderId="0" xfId="0" applyFont="1" applyBorder="1" applyAlignment="1">
      <alignment/>
    </xf>
    <xf numFmtId="0" fontId="20" fillId="0" borderId="0" xfId="0" applyFont="1" applyAlignment="1">
      <alignment horizontal="left"/>
    </xf>
    <xf numFmtId="0" fontId="4" fillId="0" borderId="0" xfId="0" applyFont="1" applyAlignment="1">
      <alignment/>
    </xf>
    <xf numFmtId="0" fontId="0" fillId="0" borderId="0" xfId="0" applyAlignment="1">
      <alignment horizontal="left"/>
    </xf>
    <xf numFmtId="0" fontId="11" fillId="0" borderId="0" xfId="0" applyFont="1" applyBorder="1" applyAlignment="1">
      <alignment horizontal="center"/>
    </xf>
    <xf numFmtId="0" fontId="11" fillId="0" borderId="0" xfId="0" applyNumberFormat="1" applyFont="1" applyBorder="1" applyAlignment="1">
      <alignment horizontal="center"/>
    </xf>
    <xf numFmtId="0" fontId="11" fillId="0" borderId="0" xfId="0" applyFont="1" applyAlignment="1">
      <alignment horizontal="center"/>
    </xf>
    <xf numFmtId="0" fontId="24" fillId="0" borderId="0" xfId="0" applyFont="1" applyAlignment="1">
      <alignment/>
    </xf>
    <xf numFmtId="0" fontId="20" fillId="0" borderId="0" xfId="0" applyFont="1" applyAlignment="1">
      <alignment horizontal="centerContinuous"/>
    </xf>
    <xf numFmtId="0" fontId="20" fillId="0" borderId="0" xfId="0" applyFont="1" applyBorder="1" applyAlignment="1">
      <alignment horizontal="centerContinuous"/>
    </xf>
    <xf numFmtId="0" fontId="24" fillId="0" borderId="0" xfId="0" applyFont="1" applyBorder="1" applyAlignment="1">
      <alignment horizontal="centerContinuous"/>
    </xf>
    <xf numFmtId="0" fontId="24" fillId="0" borderId="0" xfId="0" applyFont="1" applyAlignment="1">
      <alignment horizontal="centerContinuous"/>
    </xf>
    <xf numFmtId="0" fontId="24" fillId="0" borderId="0" xfId="0" applyFont="1" applyAlignment="1">
      <alignment horizontal="left"/>
    </xf>
    <xf numFmtId="0" fontId="20" fillId="0" borderId="0" xfId="0" applyFont="1" applyAlignment="1">
      <alignment horizontal="justify" vertical="top" wrapText="1"/>
    </xf>
    <xf numFmtId="178" fontId="24" fillId="0" borderId="0" xfId="42" applyNumberFormat="1" applyFont="1" applyBorder="1" applyAlignment="1">
      <alignment/>
    </xf>
    <xf numFmtId="0" fontId="20" fillId="0" borderId="0" xfId="0" applyFont="1" applyAlignment="1">
      <alignment/>
    </xf>
    <xf numFmtId="0" fontId="24" fillId="0" borderId="0" xfId="0" applyFont="1" applyAlignment="1">
      <alignment/>
    </xf>
    <xf numFmtId="0" fontId="20" fillId="0" borderId="0" xfId="0" applyNumberFormat="1" applyFont="1" applyAlignment="1" quotePrefix="1">
      <alignment horizontal="left"/>
    </xf>
    <xf numFmtId="0" fontId="20" fillId="0" borderId="0" xfId="0" applyFont="1" applyFill="1" applyAlignment="1">
      <alignment horizontal="justify" vertical="top" wrapText="1"/>
    </xf>
    <xf numFmtId="0" fontId="20" fillId="0" borderId="0" xfId="0" applyFont="1" applyFill="1" applyBorder="1" applyAlignment="1">
      <alignment/>
    </xf>
    <xf numFmtId="0" fontId="24" fillId="0" borderId="0" xfId="0" applyFont="1" applyBorder="1" applyAlignment="1">
      <alignment horizontal="left"/>
    </xf>
    <xf numFmtId="0" fontId="20" fillId="0" borderId="0" xfId="0" applyFont="1" applyBorder="1" applyAlignment="1">
      <alignment horizontal="left"/>
    </xf>
    <xf numFmtId="0" fontId="20" fillId="0" borderId="0" xfId="0" applyFont="1" applyAlignment="1">
      <alignment vertical="top" wrapText="1"/>
    </xf>
    <xf numFmtId="49" fontId="20" fillId="0" borderId="0" xfId="0" applyNumberFormat="1" applyFont="1" applyAlignment="1" quotePrefix="1">
      <alignment horizontal="left"/>
    </xf>
    <xf numFmtId="49" fontId="20" fillId="0" borderId="0" xfId="0" applyNumberFormat="1" applyFont="1" applyAlignment="1">
      <alignment horizontal="left" vertical="top"/>
    </xf>
    <xf numFmtId="0" fontId="20" fillId="0" borderId="0" xfId="0" applyNumberFormat="1" applyFont="1" applyBorder="1" applyAlignment="1" quotePrefix="1">
      <alignment horizontal="left"/>
    </xf>
    <xf numFmtId="0" fontId="24" fillId="0" borderId="0" xfId="0" applyNumberFormat="1" applyFont="1" applyAlignment="1">
      <alignment horizontal="centerContinuous"/>
    </xf>
    <xf numFmtId="0" fontId="24" fillId="0" borderId="0" xfId="0" applyNumberFormat="1" applyFont="1" applyBorder="1" applyAlignment="1">
      <alignment horizontal="center"/>
    </xf>
    <xf numFmtId="0" fontId="20" fillId="0" borderId="0" xfId="0" applyNumberFormat="1" applyFont="1" applyAlignment="1">
      <alignment horizontal="center"/>
    </xf>
    <xf numFmtId="0" fontId="24" fillId="0" borderId="0" xfId="0" applyNumberFormat="1" applyFont="1" applyAlignment="1">
      <alignment horizontal="center"/>
    </xf>
    <xf numFmtId="0" fontId="20" fillId="0" borderId="0" xfId="0" applyNumberFormat="1" applyFont="1" applyBorder="1" applyAlignment="1">
      <alignment horizontal="left"/>
    </xf>
    <xf numFmtId="0" fontId="24" fillId="0" borderId="0" xfId="0" applyNumberFormat="1" applyFont="1" applyBorder="1" applyAlignment="1" quotePrefix="1">
      <alignment horizontal="center"/>
    </xf>
    <xf numFmtId="178" fontId="20" fillId="0" borderId="0" xfId="42" applyNumberFormat="1" applyFont="1" applyBorder="1" applyAlignment="1">
      <alignment horizontal="right"/>
    </xf>
    <xf numFmtId="178" fontId="20" fillId="0" borderId="0" xfId="0" applyNumberFormat="1" applyFont="1" applyBorder="1" applyAlignment="1">
      <alignment/>
    </xf>
    <xf numFmtId="0" fontId="20" fillId="0" borderId="0" xfId="0" applyFont="1" applyAlignment="1">
      <alignment horizontal="justify" wrapText="1"/>
    </xf>
    <xf numFmtId="0" fontId="20" fillId="0" borderId="0" xfId="0" applyFont="1" applyAlignment="1">
      <alignment horizontal="center" wrapText="1"/>
    </xf>
    <xf numFmtId="185" fontId="20" fillId="0" borderId="0" xfId="0" applyNumberFormat="1" applyFont="1" applyAlignment="1">
      <alignment horizontal="center"/>
    </xf>
    <xf numFmtId="178" fontId="20" fillId="0" borderId="0" xfId="42" applyNumberFormat="1" applyFont="1" applyAlignment="1">
      <alignment horizontal="center"/>
    </xf>
    <xf numFmtId="178" fontId="24" fillId="0" borderId="0" xfId="42" applyNumberFormat="1" applyFont="1" applyAlignment="1">
      <alignment horizontal="center"/>
    </xf>
    <xf numFmtId="185" fontId="20" fillId="0" borderId="0" xfId="0" applyNumberFormat="1" applyFont="1" applyAlignment="1" quotePrefix="1">
      <alignment horizontal="center"/>
    </xf>
    <xf numFmtId="178" fontId="20" fillId="0" borderId="0" xfId="42" applyNumberFormat="1" applyFont="1" applyBorder="1" applyAlignment="1">
      <alignment horizontal="center"/>
    </xf>
    <xf numFmtId="49" fontId="20" fillId="0" borderId="0" xfId="0" applyNumberFormat="1" applyFont="1" applyAlignment="1">
      <alignment horizontal="left"/>
    </xf>
    <xf numFmtId="49" fontId="24" fillId="0" borderId="0" xfId="42" applyNumberFormat="1" applyFont="1" applyBorder="1" applyAlignment="1">
      <alignment/>
    </xf>
    <xf numFmtId="49" fontId="20" fillId="0" borderId="0" xfId="42" applyNumberFormat="1" applyFont="1" applyBorder="1" applyAlignment="1">
      <alignment/>
    </xf>
    <xf numFmtId="49" fontId="20" fillId="0" borderId="0" xfId="0" applyNumberFormat="1" applyFont="1" applyAlignment="1">
      <alignment/>
    </xf>
    <xf numFmtId="169" fontId="20" fillId="0" borderId="0" xfId="0" applyNumberFormat="1" applyFont="1" applyAlignment="1">
      <alignment horizontal="left"/>
    </xf>
    <xf numFmtId="169" fontId="20" fillId="0" borderId="0" xfId="0" applyNumberFormat="1" applyFont="1" applyAlignment="1" quotePrefix="1">
      <alignment horizontal="left"/>
    </xf>
    <xf numFmtId="169" fontId="20" fillId="0" borderId="0" xfId="0" applyNumberFormat="1" applyFont="1" applyAlignment="1">
      <alignment horizontal="center"/>
    </xf>
    <xf numFmtId="169" fontId="20" fillId="0" borderId="0" xfId="0" applyNumberFormat="1" applyFont="1" applyBorder="1" applyAlignment="1">
      <alignment/>
    </xf>
    <xf numFmtId="178" fontId="20" fillId="0" borderId="0" xfId="42" applyNumberFormat="1" applyFont="1" applyBorder="1" applyAlignment="1">
      <alignment/>
    </xf>
    <xf numFmtId="0" fontId="24" fillId="0" borderId="0" xfId="0" applyFont="1" applyBorder="1" applyAlignment="1">
      <alignment/>
    </xf>
    <xf numFmtId="178" fontId="24" fillId="0" borderId="0" xfId="42" applyNumberFormat="1" applyFont="1" applyBorder="1" applyAlignment="1">
      <alignment horizontal="centerContinuous"/>
    </xf>
    <xf numFmtId="178" fontId="20" fillId="0" borderId="0" xfId="42" applyNumberFormat="1" applyFont="1" applyBorder="1" applyAlignment="1">
      <alignment horizontal="centerContinuous"/>
    </xf>
    <xf numFmtId="187" fontId="20" fillId="0" borderId="0" xfId="0" applyNumberFormat="1" applyFont="1" applyAlignment="1">
      <alignment/>
    </xf>
    <xf numFmtId="0" fontId="20" fillId="0" borderId="0" xfId="0" applyFont="1" applyAlignment="1">
      <alignment horizontal="right"/>
    </xf>
    <xf numFmtId="0" fontId="20" fillId="0" borderId="0" xfId="0" applyFont="1" applyFill="1" applyAlignment="1">
      <alignment horizontal="centerContinuous"/>
    </xf>
    <xf numFmtId="0" fontId="20" fillId="0" borderId="0" xfId="0" applyFont="1" applyFill="1" applyAlignment="1">
      <alignment/>
    </xf>
    <xf numFmtId="0" fontId="24" fillId="0" borderId="0" xfId="0" applyFont="1" applyFill="1" applyAlignment="1">
      <alignment horizontal="left"/>
    </xf>
    <xf numFmtId="0" fontId="20" fillId="0" borderId="0" xfId="0" applyFont="1" applyAlignment="1">
      <alignment horizontal="center"/>
    </xf>
    <xf numFmtId="0" fontId="20" fillId="0" borderId="0" xfId="0" applyNumberFormat="1" applyFont="1" applyAlignment="1">
      <alignment horizontal="left"/>
    </xf>
    <xf numFmtId="0" fontId="20" fillId="0" borderId="0" xfId="0" applyFont="1" applyAlignment="1">
      <alignment wrapText="1"/>
    </xf>
    <xf numFmtId="0" fontId="20" fillId="0" borderId="0" xfId="0" applyFont="1" applyBorder="1" applyAlignment="1">
      <alignment wrapText="1"/>
    </xf>
    <xf numFmtId="0" fontId="24" fillId="0" borderId="0" xfId="0" applyNumberFormat="1" applyFont="1" applyAlignment="1">
      <alignment horizontal="right"/>
    </xf>
    <xf numFmtId="178" fontId="20" fillId="0" borderId="0" xfId="42" applyNumberFormat="1" applyFont="1" applyBorder="1" applyAlignment="1" quotePrefix="1">
      <alignment/>
    </xf>
    <xf numFmtId="0" fontId="20" fillId="0" borderId="0" xfId="0" applyFont="1" applyBorder="1" applyAlignment="1">
      <alignment vertical="top" wrapText="1"/>
    </xf>
    <xf numFmtId="0" fontId="24" fillId="0" borderId="0" xfId="0" applyNumberFormat="1" applyFont="1" applyBorder="1" applyAlignment="1">
      <alignment horizontal="centerContinuous"/>
    </xf>
    <xf numFmtId="0" fontId="20" fillId="0" borderId="0" xfId="0" applyFont="1" applyBorder="1" applyAlignment="1">
      <alignment horizontal="justify" vertical="justify"/>
    </xf>
    <xf numFmtId="0" fontId="24" fillId="0" borderId="0" xfId="0" applyFont="1" applyAlignment="1" quotePrefix="1">
      <alignment horizontal="left"/>
    </xf>
    <xf numFmtId="0" fontId="12" fillId="0" borderId="0" xfId="73" applyFont="1" applyAlignment="1">
      <alignment horizontal="right"/>
      <protection/>
    </xf>
    <xf numFmtId="0" fontId="24" fillId="0" borderId="0" xfId="73" applyFont="1">
      <alignment/>
      <protection/>
    </xf>
    <xf numFmtId="0" fontId="20" fillId="0" borderId="0" xfId="73" applyFont="1">
      <alignment/>
      <protection/>
    </xf>
    <xf numFmtId="0" fontId="24" fillId="0" borderId="0" xfId="73" applyFont="1" applyAlignment="1">
      <alignment horizontal="center"/>
      <protection/>
    </xf>
    <xf numFmtId="0" fontId="20" fillId="0" borderId="0" xfId="73" applyFont="1" applyAlignment="1">
      <alignment horizontal="center"/>
      <protection/>
    </xf>
    <xf numFmtId="0" fontId="12" fillId="0" borderId="0" xfId="73" applyFont="1">
      <alignment/>
      <protection/>
    </xf>
    <xf numFmtId="0" fontId="24" fillId="0" borderId="0" xfId="0" applyFont="1" applyAlignment="1">
      <alignment horizontal="center"/>
    </xf>
    <xf numFmtId="0" fontId="24" fillId="0" borderId="10" xfId="73" applyFont="1" applyBorder="1">
      <alignment/>
      <protection/>
    </xf>
    <xf numFmtId="0" fontId="17" fillId="0" borderId="10" xfId="73" applyFont="1" applyBorder="1">
      <alignment/>
      <protection/>
    </xf>
    <xf numFmtId="0" fontId="18" fillId="0" borderId="10" xfId="73" applyFont="1" applyBorder="1" applyAlignment="1">
      <alignment horizontal="center"/>
      <protection/>
    </xf>
    <xf numFmtId="0" fontId="17" fillId="0" borderId="10" xfId="73" applyFont="1" applyBorder="1" applyAlignment="1">
      <alignment horizontal="center"/>
      <protection/>
    </xf>
    <xf numFmtId="0" fontId="24" fillId="0" borderId="11" xfId="73" applyFont="1" applyBorder="1">
      <alignment/>
      <protection/>
    </xf>
    <xf numFmtId="0" fontId="17" fillId="0" borderId="11" xfId="73" applyFont="1" applyBorder="1">
      <alignment/>
      <protection/>
    </xf>
    <xf numFmtId="0" fontId="18" fillId="0" borderId="11" xfId="73" applyFont="1" applyBorder="1" applyAlignment="1">
      <alignment horizontal="center"/>
      <protection/>
    </xf>
    <xf numFmtId="0" fontId="17" fillId="0" borderId="11" xfId="73" applyFont="1" applyBorder="1" applyAlignment="1">
      <alignment horizontal="center"/>
      <protection/>
    </xf>
    <xf numFmtId="183" fontId="24" fillId="0" borderId="0" xfId="73" applyNumberFormat="1" applyFont="1" applyAlignment="1">
      <alignment horizontal="right"/>
      <protection/>
    </xf>
    <xf numFmtId="183" fontId="20" fillId="0" borderId="0" xfId="73" applyNumberFormat="1" applyFont="1" applyAlignment="1">
      <alignment horizontal="right"/>
      <protection/>
    </xf>
    <xf numFmtId="183" fontId="20" fillId="0" borderId="0" xfId="73" applyNumberFormat="1" applyFont="1" applyAlignment="1">
      <alignment horizontal="center"/>
      <protection/>
    </xf>
    <xf numFmtId="0" fontId="24" fillId="0" borderId="0" xfId="73" applyFont="1" applyAlignment="1">
      <alignment horizontal="right"/>
      <protection/>
    </xf>
    <xf numFmtId="0" fontId="20" fillId="0" borderId="0" xfId="73" applyFont="1" applyAlignment="1">
      <alignment horizontal="right"/>
      <protection/>
    </xf>
    <xf numFmtId="0" fontId="20" fillId="0" borderId="0" xfId="73" applyFont="1" quotePrefix="1">
      <alignment/>
      <protection/>
    </xf>
    <xf numFmtId="184" fontId="24" fillId="0" borderId="0" xfId="42" applyNumberFormat="1" applyFont="1" applyBorder="1" applyAlignment="1">
      <alignment horizontal="right"/>
    </xf>
    <xf numFmtId="184" fontId="20" fillId="0" borderId="0" xfId="42" applyNumberFormat="1" applyFont="1" applyBorder="1" applyAlignment="1">
      <alignment horizontal="right"/>
    </xf>
    <xf numFmtId="184" fontId="24" fillId="0" borderId="0" xfId="42" applyNumberFormat="1" applyFont="1" applyAlignment="1">
      <alignment horizontal="right"/>
    </xf>
    <xf numFmtId="184" fontId="20" fillId="0" borderId="0" xfId="42" applyNumberFormat="1" applyFont="1" applyAlignment="1">
      <alignment horizontal="right"/>
    </xf>
    <xf numFmtId="0" fontId="20" fillId="0" borderId="0" xfId="73" applyFont="1" applyBorder="1" quotePrefix="1">
      <alignment/>
      <protection/>
    </xf>
    <xf numFmtId="0" fontId="20" fillId="0" borderId="0" xfId="73" applyFont="1" applyBorder="1">
      <alignment/>
      <protection/>
    </xf>
    <xf numFmtId="178" fontId="24" fillId="0" borderId="0" xfId="42" applyNumberFormat="1" applyFont="1" applyBorder="1" applyAlignment="1">
      <alignment horizontal="right"/>
    </xf>
    <xf numFmtId="171" fontId="24" fillId="0" borderId="0" xfId="42" applyNumberFormat="1" applyFont="1" applyBorder="1" applyAlignment="1">
      <alignment horizontal="right"/>
    </xf>
    <xf numFmtId="171" fontId="20" fillId="0" borderId="0" xfId="42" applyFont="1" applyBorder="1" applyAlignment="1">
      <alignment horizontal="center"/>
    </xf>
    <xf numFmtId="178" fontId="24" fillId="0" borderId="0" xfId="42" applyNumberFormat="1" applyFont="1" applyBorder="1" applyAlignment="1">
      <alignment horizontal="center"/>
    </xf>
    <xf numFmtId="0" fontId="24" fillId="0" borderId="0" xfId="0" applyFont="1" applyAlignment="1">
      <alignment horizontal="right"/>
    </xf>
    <xf numFmtId="171" fontId="20" fillId="0" borderId="0" xfId="42" applyNumberFormat="1" applyFont="1" applyBorder="1" applyAlignment="1">
      <alignment horizontal="left"/>
    </xf>
    <xf numFmtId="171" fontId="20" fillId="0" borderId="0" xfId="42" applyNumberFormat="1" applyFont="1" applyBorder="1" applyAlignment="1">
      <alignment/>
    </xf>
    <xf numFmtId="171" fontId="20" fillId="0" borderId="0" xfId="42" applyNumberFormat="1" applyFont="1" applyBorder="1" applyAlignment="1">
      <alignment horizontal="center"/>
    </xf>
    <xf numFmtId="171" fontId="24" fillId="0" borderId="0" xfId="42" applyNumberFormat="1" applyFont="1" applyBorder="1" applyAlignment="1">
      <alignment horizontal="center"/>
    </xf>
    <xf numFmtId="0" fontId="24" fillId="0" borderId="12" xfId="73" applyFont="1" applyBorder="1">
      <alignment/>
      <protection/>
    </xf>
    <xf numFmtId="0" fontId="17" fillId="0" borderId="12" xfId="73" applyFont="1" applyBorder="1">
      <alignment/>
      <protection/>
    </xf>
    <xf numFmtId="0" fontId="18" fillId="0" borderId="12" xfId="73" applyFont="1" applyBorder="1" applyAlignment="1">
      <alignment horizontal="center"/>
      <protection/>
    </xf>
    <xf numFmtId="0" fontId="17" fillId="0" borderId="12" xfId="73" applyFont="1" applyBorder="1" applyAlignment="1">
      <alignment horizontal="center"/>
      <protection/>
    </xf>
    <xf numFmtId="0" fontId="20" fillId="0" borderId="0" xfId="0" applyFont="1" applyFill="1" applyAlignment="1">
      <alignment horizontal="left"/>
    </xf>
    <xf numFmtId="178" fontId="20" fillId="0" borderId="0" xfId="42" applyNumberFormat="1" applyFont="1" applyAlignment="1">
      <alignment horizontal="right"/>
    </xf>
    <xf numFmtId="178" fontId="24" fillId="0" borderId="0" xfId="42" applyNumberFormat="1" applyFont="1" applyAlignment="1">
      <alignment horizontal="right"/>
    </xf>
    <xf numFmtId="0" fontId="24" fillId="0" borderId="0" xfId="0" applyFont="1" applyFill="1" applyAlignment="1">
      <alignment horizontal="center"/>
    </xf>
    <xf numFmtId="171" fontId="20" fillId="0" borderId="0" xfId="42" applyFont="1" applyAlignment="1">
      <alignment horizontal="right"/>
    </xf>
    <xf numFmtId="184" fontId="24" fillId="0" borderId="13" xfId="42" applyNumberFormat="1" applyFont="1" applyBorder="1" applyAlignment="1">
      <alignment horizontal="right"/>
    </xf>
    <xf numFmtId="184" fontId="20" fillId="0" borderId="13" xfId="42" applyNumberFormat="1" applyFont="1" applyBorder="1" applyAlignment="1">
      <alignment horizontal="right"/>
    </xf>
    <xf numFmtId="178" fontId="20" fillId="0" borderId="0" xfId="42" applyNumberFormat="1" applyFont="1" applyAlignment="1">
      <alignment horizontal="centerContinuous"/>
    </xf>
    <xf numFmtId="178" fontId="24" fillId="0" borderId="0" xfId="42" applyNumberFormat="1" applyFont="1" applyAlignment="1">
      <alignment horizontal="centerContinuous"/>
    </xf>
    <xf numFmtId="184" fontId="24" fillId="0" borderId="0" xfId="42" applyNumberFormat="1" applyFont="1" applyBorder="1" applyAlignment="1">
      <alignment/>
    </xf>
    <xf numFmtId="184" fontId="20" fillId="0" borderId="0" xfId="42" applyNumberFormat="1" applyFont="1" applyBorder="1" applyAlignment="1">
      <alignment/>
    </xf>
    <xf numFmtId="184" fontId="24" fillId="0" borderId="13" xfId="42" applyNumberFormat="1" applyFont="1" applyBorder="1" applyAlignment="1">
      <alignment/>
    </xf>
    <xf numFmtId="184" fontId="20" fillId="0" borderId="13" xfId="42" applyNumberFormat="1" applyFont="1" applyBorder="1" applyAlignment="1">
      <alignment/>
    </xf>
    <xf numFmtId="178" fontId="20" fillId="0" borderId="0" xfId="42" applyNumberFormat="1" applyFont="1" applyAlignment="1">
      <alignment/>
    </xf>
    <xf numFmtId="178" fontId="24" fillId="0" borderId="0" xfId="42" applyNumberFormat="1" applyFont="1" applyAlignment="1">
      <alignment/>
    </xf>
    <xf numFmtId="184" fontId="24" fillId="0" borderId="9" xfId="42" applyNumberFormat="1" applyFont="1" applyBorder="1" applyAlignment="1">
      <alignment horizontal="right"/>
    </xf>
    <xf numFmtId="184" fontId="20" fillId="0" borderId="9" xfId="42" applyNumberFormat="1" applyFont="1" applyBorder="1" applyAlignment="1">
      <alignment horizontal="right"/>
    </xf>
    <xf numFmtId="178" fontId="20" fillId="0" borderId="0" xfId="42" applyNumberFormat="1" applyFont="1" applyAlignment="1">
      <alignment/>
    </xf>
    <xf numFmtId="171" fontId="20" fillId="0" borderId="14" xfId="42" applyFont="1" applyBorder="1" applyAlignment="1">
      <alignment horizontal="right"/>
    </xf>
    <xf numFmtId="178" fontId="24" fillId="0" borderId="14" xfId="42" applyNumberFormat="1" applyFont="1" applyBorder="1" applyAlignment="1">
      <alignment horizontal="right"/>
    </xf>
    <xf numFmtId="0" fontId="24" fillId="0" borderId="13" xfId="0" applyNumberFormat="1" applyFont="1" applyBorder="1" applyAlignment="1">
      <alignment horizontal="center"/>
    </xf>
    <xf numFmtId="184" fontId="24" fillId="0" borderId="15" xfId="42" applyNumberFormat="1" applyFont="1" applyBorder="1" applyAlignment="1">
      <alignment/>
    </xf>
    <xf numFmtId="184" fontId="24" fillId="0" borderId="16" xfId="42" applyNumberFormat="1" applyFont="1" applyBorder="1" applyAlignment="1">
      <alignment/>
    </xf>
    <xf numFmtId="184" fontId="24" fillId="0" borderId="11" xfId="42" applyNumberFormat="1" applyFont="1" applyBorder="1" applyAlignment="1">
      <alignment/>
    </xf>
    <xf numFmtId="171" fontId="24" fillId="0" borderId="14" xfId="42" applyNumberFormat="1" applyFont="1" applyBorder="1" applyAlignment="1">
      <alignment/>
    </xf>
    <xf numFmtId="171" fontId="20" fillId="0" borderId="0" xfId="42" applyNumberFormat="1" applyFont="1" applyBorder="1" applyAlignment="1">
      <alignment/>
    </xf>
    <xf numFmtId="0" fontId="20" fillId="0" borderId="0" xfId="76" applyFont="1">
      <alignment/>
      <protection/>
    </xf>
    <xf numFmtId="0" fontId="24" fillId="0" borderId="0" xfId="0" applyNumberFormat="1" applyFont="1" applyAlignment="1" quotePrefix="1">
      <alignment horizontal="center"/>
    </xf>
    <xf numFmtId="0" fontId="24" fillId="0" borderId="12" xfId="0" applyFont="1" applyBorder="1" applyAlignment="1">
      <alignment horizontal="left"/>
    </xf>
    <xf numFmtId="0" fontId="20" fillId="0" borderId="12" xfId="0" applyFont="1" applyBorder="1" applyAlignment="1">
      <alignment horizontal="left"/>
    </xf>
    <xf numFmtId="0" fontId="19" fillId="0" borderId="12" xfId="0" applyFont="1" applyBorder="1" applyAlignment="1">
      <alignment/>
    </xf>
    <xf numFmtId="178" fontId="24" fillId="0" borderId="12" xfId="42" applyNumberFormat="1" applyFont="1" applyBorder="1" applyAlignment="1">
      <alignment/>
    </xf>
    <xf numFmtId="184" fontId="20" fillId="0" borderId="17" xfId="42" applyNumberFormat="1" applyFont="1" applyFill="1" applyBorder="1" applyAlignment="1">
      <alignment/>
    </xf>
    <xf numFmtId="184" fontId="20" fillId="0" borderId="17" xfId="42" applyNumberFormat="1" applyFont="1" applyFill="1" applyBorder="1" applyAlignment="1">
      <alignment horizontal="right"/>
    </xf>
    <xf numFmtId="0" fontId="24" fillId="0" borderId="0" xfId="0" applyNumberFormat="1" applyFont="1" applyAlignment="1">
      <alignment horizontal="left"/>
    </xf>
    <xf numFmtId="0" fontId="20" fillId="0" borderId="0" xfId="75" applyFont="1">
      <alignment/>
      <protection/>
    </xf>
    <xf numFmtId="0" fontId="20" fillId="0" borderId="0" xfId="75" applyFont="1" applyAlignment="1">
      <alignment horizontal="center"/>
      <protection/>
    </xf>
    <xf numFmtId="0" fontId="24" fillId="0" borderId="0" xfId="75" applyFont="1" applyBorder="1">
      <alignment/>
      <protection/>
    </xf>
    <xf numFmtId="0" fontId="20" fillId="0" borderId="0" xfId="75" applyFont="1" applyBorder="1">
      <alignment/>
      <protection/>
    </xf>
    <xf numFmtId="0" fontId="24" fillId="0" borderId="0" xfId="75" applyFont="1">
      <alignment/>
      <protection/>
    </xf>
    <xf numFmtId="0" fontId="24" fillId="0" borderId="0" xfId="75" applyFont="1" applyAlignment="1">
      <alignment horizontal="center"/>
      <protection/>
    </xf>
    <xf numFmtId="0" fontId="20" fillId="0" borderId="18" xfId="75" applyFont="1" applyBorder="1">
      <alignment/>
      <protection/>
    </xf>
    <xf numFmtId="0" fontId="20" fillId="0" borderId="19" xfId="75" applyFont="1" applyBorder="1">
      <alignment/>
      <protection/>
    </xf>
    <xf numFmtId="0" fontId="20" fillId="0" borderId="20" xfId="75" applyFont="1" applyBorder="1" applyAlignment="1">
      <alignment horizontal="center"/>
      <protection/>
    </xf>
    <xf numFmtId="184" fontId="20" fillId="0" borderId="21" xfId="42" applyNumberFormat="1" applyFont="1" applyBorder="1" applyAlignment="1">
      <alignment horizontal="right"/>
    </xf>
    <xf numFmtId="171" fontId="20" fillId="0" borderId="0" xfId="42" applyFont="1" applyBorder="1" applyAlignment="1">
      <alignment horizontal="right"/>
    </xf>
    <xf numFmtId="184" fontId="20" fillId="0" borderId="22" xfId="42" applyNumberFormat="1" applyFont="1" applyBorder="1" applyAlignment="1">
      <alignment horizontal="right"/>
    </xf>
    <xf numFmtId="184" fontId="20" fillId="0" borderId="0" xfId="75" applyNumberFormat="1" applyFont="1" applyAlignment="1">
      <alignment horizontal="right"/>
      <protection/>
    </xf>
    <xf numFmtId="184" fontId="20" fillId="0" borderId="0" xfId="75" applyNumberFormat="1" applyFont="1" applyBorder="1" applyAlignment="1">
      <alignment horizontal="right"/>
      <protection/>
    </xf>
    <xf numFmtId="171" fontId="20" fillId="0" borderId="21" xfId="42" applyFont="1" applyBorder="1" applyAlignment="1">
      <alignment horizontal="right"/>
    </xf>
    <xf numFmtId="184" fontId="24" fillId="0" borderId="0" xfId="75" applyNumberFormat="1" applyFont="1" applyAlignment="1">
      <alignment horizontal="right"/>
      <protection/>
    </xf>
    <xf numFmtId="184" fontId="24" fillId="0" borderId="0" xfId="75" applyNumberFormat="1" applyFont="1" applyBorder="1" applyAlignment="1">
      <alignment horizontal="right"/>
      <protection/>
    </xf>
    <xf numFmtId="171" fontId="20" fillId="0" borderId="22" xfId="42" applyFont="1" applyBorder="1" applyAlignment="1">
      <alignment horizontal="right"/>
    </xf>
    <xf numFmtId="0" fontId="24" fillId="0" borderId="12" xfId="75" applyFont="1" applyBorder="1">
      <alignment/>
      <protection/>
    </xf>
    <xf numFmtId="0" fontId="20" fillId="0" borderId="12" xfId="75" applyFont="1" applyBorder="1">
      <alignment/>
      <protection/>
    </xf>
    <xf numFmtId="0" fontId="20" fillId="0" borderId="12" xfId="75" applyFont="1" applyBorder="1" applyAlignment="1">
      <alignment horizontal="center"/>
      <protection/>
    </xf>
    <xf numFmtId="0" fontId="20" fillId="0" borderId="21" xfId="75" applyFont="1" applyBorder="1">
      <alignment/>
      <protection/>
    </xf>
    <xf numFmtId="0" fontId="20" fillId="0" borderId="22" xfId="75" applyFont="1" applyBorder="1" applyAlignment="1">
      <alignment horizontal="center"/>
      <protection/>
    </xf>
    <xf numFmtId="184" fontId="20" fillId="0" borderId="23" xfId="75" applyNumberFormat="1" applyFont="1" applyBorder="1" applyAlignment="1">
      <alignment horizontal="right"/>
      <protection/>
    </xf>
    <xf numFmtId="184" fontId="20" fillId="0" borderId="13" xfId="75" applyNumberFormat="1" applyFont="1" applyBorder="1" applyAlignment="1">
      <alignment horizontal="right"/>
      <protection/>
    </xf>
    <xf numFmtId="184" fontId="20" fillId="0" borderId="24" xfId="75" applyNumberFormat="1" applyFont="1" applyBorder="1" applyAlignment="1">
      <alignment horizontal="right"/>
      <protection/>
    </xf>
    <xf numFmtId="184" fontId="20" fillId="0" borderId="25" xfId="42" applyNumberFormat="1" applyFont="1" applyBorder="1" applyAlignment="1">
      <alignment horizontal="right"/>
    </xf>
    <xf numFmtId="171" fontId="20" fillId="0" borderId="9" xfId="42" applyFont="1" applyBorder="1" applyAlignment="1">
      <alignment horizontal="right"/>
    </xf>
    <xf numFmtId="184" fontId="20" fillId="0" borderId="26" xfId="42" applyNumberFormat="1" applyFont="1" applyBorder="1" applyAlignment="1">
      <alignment horizontal="right"/>
    </xf>
    <xf numFmtId="184" fontId="24" fillId="0" borderId="0" xfId="42" applyNumberFormat="1" applyFont="1" applyFill="1" applyAlignment="1">
      <alignment/>
    </xf>
    <xf numFmtId="0" fontId="24" fillId="0" borderId="0" xfId="76" applyFont="1">
      <alignment/>
      <protection/>
    </xf>
    <xf numFmtId="0" fontId="24" fillId="0" borderId="0" xfId="76" applyFont="1" applyFill="1">
      <alignment/>
      <protection/>
    </xf>
    <xf numFmtId="38" fontId="24" fillId="0" borderId="0" xfId="74" applyNumberFormat="1" applyFont="1">
      <alignment/>
      <protection/>
    </xf>
    <xf numFmtId="38" fontId="25" fillId="0" borderId="0" xfId="74" applyNumberFormat="1" applyFont="1">
      <alignment/>
      <protection/>
    </xf>
    <xf numFmtId="38" fontId="20" fillId="0" borderId="0" xfId="76" applyNumberFormat="1" applyFont="1">
      <alignment/>
      <protection/>
    </xf>
    <xf numFmtId="38" fontId="20" fillId="0" borderId="0" xfId="42" applyNumberFormat="1" applyFont="1" applyAlignment="1">
      <alignment/>
    </xf>
    <xf numFmtId="38" fontId="20" fillId="0" borderId="0" xfId="74" applyNumberFormat="1" applyFont="1" applyAlignment="1">
      <alignment/>
      <protection/>
    </xf>
    <xf numFmtId="38" fontId="20" fillId="0" borderId="0" xfId="74" applyNumberFormat="1" applyFont="1" applyAlignment="1">
      <alignment horizontal="left" indent="1"/>
      <protection/>
    </xf>
    <xf numFmtId="184" fontId="20" fillId="0" borderId="0" xfId="42" applyNumberFormat="1" applyFont="1" applyAlignment="1">
      <alignment/>
    </xf>
    <xf numFmtId="171" fontId="24" fillId="0" borderId="0" xfId="42" applyFont="1" applyFill="1" applyAlignment="1">
      <alignment/>
    </xf>
    <xf numFmtId="184" fontId="24" fillId="0" borderId="13" xfId="42" applyNumberFormat="1" applyFont="1" applyFill="1" applyBorder="1" applyAlignment="1">
      <alignment/>
    </xf>
    <xf numFmtId="184" fontId="24" fillId="0" borderId="0" xfId="42" applyNumberFormat="1" applyFont="1" applyFill="1" applyBorder="1" applyAlignment="1">
      <alignment/>
    </xf>
    <xf numFmtId="184" fontId="20" fillId="0" borderId="0" xfId="42" applyNumberFormat="1" applyFont="1" applyFill="1" applyBorder="1" applyAlignment="1">
      <alignment/>
    </xf>
    <xf numFmtId="184" fontId="24" fillId="0" borderId="27" xfId="42" applyNumberFormat="1" applyFont="1" applyFill="1" applyBorder="1" applyAlignment="1">
      <alignment/>
    </xf>
    <xf numFmtId="184" fontId="20" fillId="0" borderId="27" xfId="42" applyNumberFormat="1" applyFont="1" applyFill="1" applyBorder="1" applyAlignment="1">
      <alignment/>
    </xf>
    <xf numFmtId="38" fontId="24" fillId="0" borderId="0" xfId="74" applyNumberFormat="1" applyFont="1" applyAlignment="1">
      <alignment/>
      <protection/>
    </xf>
    <xf numFmtId="38" fontId="25" fillId="0" borderId="0" xfId="74" applyNumberFormat="1" applyFont="1" applyAlignment="1">
      <alignment/>
      <protection/>
    </xf>
    <xf numFmtId="38" fontId="20" fillId="0" borderId="0" xfId="74" applyNumberFormat="1" applyFont="1">
      <alignment/>
      <protection/>
    </xf>
    <xf numFmtId="184" fontId="24" fillId="0" borderId="0" xfId="42" applyNumberFormat="1" applyFont="1" applyAlignment="1">
      <alignment/>
    </xf>
    <xf numFmtId="184" fontId="24" fillId="0" borderId="9" xfId="42" applyNumberFormat="1" applyFont="1" applyFill="1" applyBorder="1" applyAlignment="1">
      <alignment/>
    </xf>
    <xf numFmtId="184" fontId="20" fillId="0" borderId="9" xfId="42" applyNumberFormat="1" applyFont="1" applyFill="1" applyBorder="1" applyAlignment="1">
      <alignment/>
    </xf>
    <xf numFmtId="0" fontId="20" fillId="0" borderId="0" xfId="78" applyFont="1">
      <alignment/>
      <protection/>
    </xf>
    <xf numFmtId="169" fontId="24" fillId="0" borderId="0" xfId="0" applyNumberFormat="1" applyFont="1" applyFill="1" applyBorder="1" applyAlignment="1">
      <alignment/>
    </xf>
    <xf numFmtId="37" fontId="24" fillId="0" borderId="0" xfId="76" applyNumberFormat="1" applyFont="1">
      <alignment/>
      <protection/>
    </xf>
    <xf numFmtId="0" fontId="24" fillId="0" borderId="12" xfId="76" applyFont="1" applyBorder="1">
      <alignment/>
      <protection/>
    </xf>
    <xf numFmtId="184" fontId="20" fillId="0" borderId="0" xfId="42" applyNumberFormat="1" applyFont="1" applyFill="1" applyAlignment="1">
      <alignment/>
    </xf>
    <xf numFmtId="0" fontId="20" fillId="0" borderId="12" xfId="0" applyFont="1" applyBorder="1" applyAlignment="1">
      <alignment horizontal="centerContinuous"/>
    </xf>
    <xf numFmtId="0" fontId="24" fillId="0" borderId="12" xfId="0" applyFont="1" applyBorder="1" applyAlignment="1">
      <alignment horizontal="centerContinuous"/>
    </xf>
    <xf numFmtId="0" fontId="20" fillId="0" borderId="0" xfId="0" applyNumberFormat="1" applyFont="1" applyAlignment="1">
      <alignment horizontal="centerContinuous"/>
    </xf>
    <xf numFmtId="171" fontId="20" fillId="0" borderId="0" xfId="0" applyNumberFormat="1" applyFont="1" applyAlignment="1">
      <alignment/>
    </xf>
    <xf numFmtId="0" fontId="20" fillId="0" borderId="0" xfId="0" applyFont="1" applyBorder="1" applyAlignment="1">
      <alignment vertical="justify"/>
    </xf>
    <xf numFmtId="0" fontId="24" fillId="0" borderId="0" xfId="0" applyFont="1" applyBorder="1" applyAlignment="1">
      <alignment horizontal="left" vertical="justify"/>
    </xf>
    <xf numFmtId="184" fontId="24" fillId="0" borderId="17" xfId="42" applyNumberFormat="1" applyFont="1" applyFill="1" applyBorder="1" applyAlignment="1">
      <alignment/>
    </xf>
    <xf numFmtId="184" fontId="20" fillId="0" borderId="21" xfId="42" applyNumberFormat="1" applyFont="1" applyFill="1" applyBorder="1" applyAlignment="1">
      <alignment horizontal="right"/>
    </xf>
    <xf numFmtId="171" fontId="20" fillId="0" borderId="0" xfId="42" applyFont="1" applyFill="1" applyBorder="1" applyAlignment="1">
      <alignment horizontal="right"/>
    </xf>
    <xf numFmtId="184" fontId="20" fillId="0" borderId="0" xfId="42" applyNumberFormat="1" applyFont="1" applyFill="1" applyBorder="1" applyAlignment="1">
      <alignment horizontal="right"/>
    </xf>
    <xf numFmtId="171" fontId="20" fillId="0" borderId="21" xfId="42" applyFont="1" applyFill="1" applyBorder="1" applyAlignment="1">
      <alignment horizontal="right"/>
    </xf>
    <xf numFmtId="184" fontId="20" fillId="0" borderId="22" xfId="42" applyNumberFormat="1" applyFont="1" applyFill="1" applyBorder="1" applyAlignment="1">
      <alignment horizontal="right"/>
    </xf>
    <xf numFmtId="184" fontId="20" fillId="0" borderId="0" xfId="75" applyNumberFormat="1" applyFont="1" applyFill="1" applyBorder="1" applyAlignment="1">
      <alignment horizontal="right"/>
      <protection/>
    </xf>
    <xf numFmtId="184" fontId="24" fillId="0" borderId="16" xfId="42" applyNumberFormat="1" applyFont="1" applyFill="1" applyBorder="1" applyAlignment="1">
      <alignment/>
    </xf>
    <xf numFmtId="184" fontId="24" fillId="0" borderId="28" xfId="42" applyNumberFormat="1" applyFont="1" applyFill="1" applyBorder="1" applyAlignment="1">
      <alignment/>
    </xf>
    <xf numFmtId="184" fontId="24" fillId="0" borderId="17" xfId="42" applyNumberFormat="1" applyFont="1" applyFill="1" applyBorder="1" applyAlignment="1">
      <alignment horizontal="right"/>
    </xf>
    <xf numFmtId="184" fontId="24" fillId="0" borderId="0" xfId="42" applyNumberFormat="1" applyFont="1" applyFill="1" applyBorder="1" applyAlignment="1">
      <alignment horizontal="right"/>
    </xf>
    <xf numFmtId="184" fontId="24" fillId="0" borderId="11" xfId="42" applyNumberFormat="1" applyFont="1" applyFill="1" applyBorder="1" applyAlignment="1">
      <alignment horizontal="right"/>
    </xf>
    <xf numFmtId="184" fontId="24" fillId="0" borderId="15" xfId="42" applyNumberFormat="1" applyFont="1" applyFill="1" applyBorder="1" applyAlignment="1">
      <alignment/>
    </xf>
    <xf numFmtId="184" fontId="24" fillId="0" borderId="15" xfId="42" applyNumberFormat="1" applyFont="1" applyFill="1" applyBorder="1" applyAlignment="1">
      <alignment horizontal="right"/>
    </xf>
    <xf numFmtId="184" fontId="24" fillId="0" borderId="16" xfId="42" applyNumberFormat="1" applyFont="1" applyFill="1" applyBorder="1" applyAlignment="1">
      <alignment horizontal="right"/>
    </xf>
    <xf numFmtId="0" fontId="24" fillId="0" borderId="0" xfId="0" applyNumberFormat="1" applyFont="1" applyBorder="1" applyAlignment="1">
      <alignment horizontal="right"/>
    </xf>
    <xf numFmtId="0" fontId="20" fillId="0" borderId="0" xfId="0" applyNumberFormat="1" applyFont="1" applyAlignment="1">
      <alignment horizontal="right"/>
    </xf>
    <xf numFmtId="169" fontId="20" fillId="0" borderId="0" xfId="0" applyNumberFormat="1" applyFont="1" applyBorder="1" applyAlignment="1">
      <alignment horizontal="right"/>
    </xf>
    <xf numFmtId="169" fontId="20" fillId="0" borderId="0" xfId="0" applyNumberFormat="1" applyFont="1" applyAlignment="1">
      <alignment horizontal="right"/>
    </xf>
    <xf numFmtId="0" fontId="24" fillId="0" borderId="0" xfId="76" applyFont="1" applyAlignment="1">
      <alignment horizontal="right"/>
      <protection/>
    </xf>
    <xf numFmtId="0" fontId="20" fillId="0" borderId="0" xfId="76" applyFont="1" applyAlignment="1">
      <alignment horizontal="right"/>
      <protection/>
    </xf>
    <xf numFmtId="183" fontId="24" fillId="0" borderId="0" xfId="0" applyNumberFormat="1" applyFont="1" applyAlignment="1">
      <alignment horizontal="right"/>
    </xf>
    <xf numFmtId="183" fontId="20" fillId="0" borderId="0" xfId="0" applyNumberFormat="1" applyFont="1" applyAlignment="1">
      <alignment horizontal="right"/>
    </xf>
    <xf numFmtId="0" fontId="24" fillId="0" borderId="0" xfId="75" applyFont="1" applyAlignment="1">
      <alignment horizontal="right"/>
      <protection/>
    </xf>
    <xf numFmtId="0" fontId="20" fillId="0" borderId="0" xfId="75" applyFont="1" applyAlignment="1">
      <alignment horizontal="right"/>
      <protection/>
    </xf>
    <xf numFmtId="0" fontId="24" fillId="0" borderId="0" xfId="0" applyFont="1" applyAlignment="1">
      <alignment wrapText="1"/>
    </xf>
    <xf numFmtId="186" fontId="20" fillId="0" borderId="0" xfId="42" applyNumberFormat="1" applyFont="1" applyAlignment="1">
      <alignment horizontal="right"/>
    </xf>
    <xf numFmtId="187" fontId="20" fillId="0" borderId="0" xfId="0" applyNumberFormat="1" applyFont="1" applyAlignment="1">
      <alignment horizontal="right"/>
    </xf>
    <xf numFmtId="171" fontId="20" fillId="0" borderId="14" xfId="0" applyNumberFormat="1" applyFont="1" applyBorder="1" applyAlignment="1">
      <alignment horizontal="right"/>
    </xf>
    <xf numFmtId="184" fontId="11" fillId="0" borderId="0" xfId="42" applyNumberFormat="1" applyFont="1" applyAlignment="1">
      <alignment/>
    </xf>
    <xf numFmtId="184" fontId="11" fillId="0" borderId="0" xfId="42" applyNumberFormat="1" applyFont="1" applyBorder="1" applyAlignment="1">
      <alignment/>
    </xf>
    <xf numFmtId="0" fontId="24" fillId="0" borderId="0" xfId="0" applyFont="1" applyAlignment="1">
      <alignment vertical="top" wrapText="1"/>
    </xf>
    <xf numFmtId="184" fontId="20" fillId="0" borderId="0" xfId="0" applyNumberFormat="1" applyFont="1" applyBorder="1" applyAlignment="1">
      <alignment/>
    </xf>
    <xf numFmtId="184" fontId="20" fillId="0" borderId="0" xfId="0" applyNumberFormat="1" applyFont="1" applyAlignment="1">
      <alignment/>
    </xf>
    <xf numFmtId="184" fontId="20" fillId="0" borderId="14" xfId="0" applyNumberFormat="1" applyFont="1" applyBorder="1" applyAlignment="1">
      <alignment/>
    </xf>
    <xf numFmtId="184" fontId="20" fillId="0" borderId="14" xfId="42" applyNumberFormat="1" applyFont="1" applyBorder="1" applyAlignment="1">
      <alignment horizontal="right"/>
    </xf>
    <xf numFmtId="184" fontId="24" fillId="0" borderId="14" xfId="42" applyNumberFormat="1" applyFont="1" applyBorder="1" applyAlignment="1">
      <alignment/>
    </xf>
    <xf numFmtId="178" fontId="20" fillId="0" borderId="0" xfId="42" applyNumberFormat="1" applyFont="1" applyFill="1" applyBorder="1" applyAlignment="1">
      <alignment/>
    </xf>
    <xf numFmtId="0" fontId="24" fillId="0" borderId="0" xfId="0" applyNumberFormat="1" applyFont="1" applyFill="1" applyAlignment="1">
      <alignment horizontal="left"/>
    </xf>
    <xf numFmtId="0" fontId="20" fillId="0" borderId="0" xfId="0" applyNumberFormat="1" applyFont="1" applyFill="1" applyAlignment="1">
      <alignment horizontal="justify" vertical="top" wrapText="1"/>
    </xf>
    <xf numFmtId="178" fontId="20" fillId="0" borderId="0" xfId="42" applyNumberFormat="1" applyFont="1" applyFill="1" applyBorder="1" applyAlignment="1">
      <alignment horizontal="right" wrapText="1"/>
    </xf>
    <xf numFmtId="49" fontId="24" fillId="0" borderId="0" xfId="42" applyNumberFormat="1" applyFont="1" applyFill="1" applyBorder="1" applyAlignment="1">
      <alignment/>
    </xf>
    <xf numFmtId="169" fontId="20" fillId="0" borderId="0" xfId="0" applyNumberFormat="1" applyFont="1" applyFill="1" applyBorder="1" applyAlignment="1">
      <alignment horizontal="center"/>
    </xf>
    <xf numFmtId="169" fontId="20" fillId="0" borderId="0" xfId="0" applyNumberFormat="1" applyFont="1" applyFill="1" applyBorder="1" applyAlignment="1">
      <alignment/>
    </xf>
    <xf numFmtId="169" fontId="20" fillId="0" borderId="0" xfId="0" applyNumberFormat="1" applyFont="1" applyFill="1" applyAlignment="1">
      <alignment/>
    </xf>
    <xf numFmtId="178" fontId="20" fillId="0" borderId="0" xfId="42" applyNumberFormat="1" applyFont="1" applyFill="1" applyBorder="1" applyAlignment="1">
      <alignment horizontal="center"/>
    </xf>
    <xf numFmtId="0" fontId="24" fillId="0" borderId="0" xfId="0" applyFont="1" applyFill="1" applyAlignment="1">
      <alignment horizontal="centerContinuous"/>
    </xf>
    <xf numFmtId="178" fontId="24" fillId="0" borderId="0" xfId="42" applyNumberFormat="1" applyFont="1" applyFill="1" applyBorder="1" applyAlignment="1">
      <alignment horizontal="center"/>
    </xf>
    <xf numFmtId="178" fontId="20" fillId="0" borderId="0" xfId="0" applyNumberFormat="1" applyFont="1" applyFill="1" applyBorder="1" applyAlignment="1">
      <alignment/>
    </xf>
    <xf numFmtId="0" fontId="24" fillId="0" borderId="0" xfId="0" applyFont="1" applyFill="1" applyBorder="1" applyAlignment="1">
      <alignment horizontal="centerContinuous"/>
    </xf>
    <xf numFmtId="0" fontId="20" fillId="0" borderId="0" xfId="0" applyFont="1" applyFill="1" applyBorder="1" applyAlignment="1">
      <alignment horizontal="centerContinuous"/>
    </xf>
    <xf numFmtId="0" fontId="20" fillId="0" borderId="0" xfId="75" applyFont="1" applyFill="1">
      <alignment/>
      <protection/>
    </xf>
    <xf numFmtId="184" fontId="24" fillId="0" borderId="0" xfId="42" applyNumberFormat="1" applyFont="1" applyFill="1" applyAlignment="1">
      <alignment horizontal="right"/>
    </xf>
    <xf numFmtId="178" fontId="20" fillId="0" borderId="0" xfId="42" applyNumberFormat="1" applyFont="1" applyFill="1" applyAlignment="1">
      <alignment horizontal="right"/>
    </xf>
    <xf numFmtId="178" fontId="24" fillId="0" borderId="0" xfId="42" applyNumberFormat="1" applyFont="1" applyFill="1" applyAlignment="1">
      <alignment horizontal="right"/>
    </xf>
    <xf numFmtId="38" fontId="20" fillId="0" borderId="0" xfId="74" applyNumberFormat="1" applyFont="1" applyFill="1" applyAlignment="1">
      <alignment/>
      <protection/>
    </xf>
    <xf numFmtId="38" fontId="20" fillId="0" borderId="0" xfId="74" applyNumberFormat="1" applyFont="1" applyFill="1" applyAlignment="1">
      <alignment horizontal="left" indent="1"/>
      <protection/>
    </xf>
    <xf numFmtId="184" fontId="20" fillId="0" borderId="0" xfId="42" applyNumberFormat="1" applyFont="1" applyFill="1" applyBorder="1" applyAlignment="1">
      <alignment horizontal="center"/>
    </xf>
    <xf numFmtId="0" fontId="24" fillId="0" borderId="0" xfId="42" applyNumberFormat="1" applyFont="1" applyBorder="1" applyAlignment="1">
      <alignment horizontal="right"/>
    </xf>
    <xf numFmtId="191" fontId="24" fillId="0" borderId="0" xfId="42" applyNumberFormat="1" applyFont="1" applyBorder="1" applyAlignment="1">
      <alignment/>
    </xf>
    <xf numFmtId="0" fontId="20" fillId="0" borderId="0" xfId="76" applyFont="1" applyFill="1">
      <alignment/>
      <protection/>
    </xf>
    <xf numFmtId="184" fontId="24" fillId="0" borderId="0" xfId="76" applyNumberFormat="1" applyFont="1" applyFill="1">
      <alignment/>
      <protection/>
    </xf>
    <xf numFmtId="184" fontId="20" fillId="0" borderId="0" xfId="76" applyNumberFormat="1" applyFont="1" applyFill="1">
      <alignment/>
      <protection/>
    </xf>
    <xf numFmtId="0" fontId="7" fillId="0" borderId="0" xfId="76" applyFont="1" applyFill="1">
      <alignment/>
      <protection/>
    </xf>
    <xf numFmtId="169" fontId="24" fillId="0" borderId="0" xfId="0" applyNumberFormat="1" applyFont="1" applyBorder="1" applyAlignment="1">
      <alignment horizontal="right"/>
    </xf>
    <xf numFmtId="169" fontId="24" fillId="0" borderId="0" xfId="0" applyNumberFormat="1" applyFont="1" applyAlignment="1">
      <alignment horizontal="right"/>
    </xf>
    <xf numFmtId="0" fontId="24" fillId="0" borderId="0" xfId="0" applyFont="1" applyAlignment="1">
      <alignment horizontal="right" wrapText="1"/>
    </xf>
    <xf numFmtId="191" fontId="20" fillId="0" borderId="0" xfId="42" applyNumberFormat="1" applyFont="1" applyAlignment="1">
      <alignment horizontal="right"/>
    </xf>
    <xf numFmtId="171" fontId="24" fillId="0" borderId="14" xfId="42" applyNumberFormat="1" applyFont="1" applyBorder="1" applyAlignment="1">
      <alignment horizontal="right"/>
    </xf>
    <xf numFmtId="171" fontId="20" fillId="0" borderId="14" xfId="42" applyNumberFormat="1" applyFont="1" applyBorder="1" applyAlignment="1">
      <alignment horizontal="right"/>
    </xf>
    <xf numFmtId="171" fontId="20" fillId="0" borderId="0" xfId="42" applyNumberFormat="1" applyFont="1" applyAlignment="1">
      <alignment horizontal="right"/>
    </xf>
    <xf numFmtId="0" fontId="24" fillId="0" borderId="0" xfId="0" applyNumberFormat="1" applyFont="1" applyFill="1" applyAlignment="1">
      <alignment horizontal="center"/>
    </xf>
    <xf numFmtId="171" fontId="20" fillId="0" borderId="0" xfId="42" applyFont="1" applyFill="1" applyAlignment="1">
      <alignment/>
    </xf>
    <xf numFmtId="0" fontId="18" fillId="0" borderId="0" xfId="0" applyNumberFormat="1" applyFont="1" applyFill="1" applyAlignment="1">
      <alignment horizontal="center"/>
    </xf>
    <xf numFmtId="0" fontId="12" fillId="0" borderId="0" xfId="73" applyFont="1" applyFill="1" applyAlignment="1">
      <alignment horizontal="right"/>
      <protection/>
    </xf>
    <xf numFmtId="0" fontId="20" fillId="0" borderId="0" xfId="42" applyNumberFormat="1" applyFont="1" applyFill="1" applyBorder="1" applyAlignment="1">
      <alignment horizontal="right"/>
    </xf>
    <xf numFmtId="0" fontId="20" fillId="0" borderId="0" xfId="0" applyNumberFormat="1" applyFont="1" applyFill="1" applyAlignment="1">
      <alignment horizontal="right"/>
    </xf>
    <xf numFmtId="0" fontId="20" fillId="0" borderId="0" xfId="0" applyNumberFormat="1" applyFont="1" applyFill="1" applyAlignment="1">
      <alignment horizontal="center"/>
    </xf>
    <xf numFmtId="0" fontId="20" fillId="0" borderId="13" xfId="0" applyNumberFormat="1" applyFont="1" applyFill="1" applyBorder="1" applyAlignment="1">
      <alignment horizontal="center"/>
    </xf>
    <xf numFmtId="184" fontId="20" fillId="0" borderId="15" xfId="42" applyNumberFormat="1" applyFont="1" applyFill="1" applyBorder="1" applyAlignment="1">
      <alignment/>
    </xf>
    <xf numFmtId="184" fontId="20" fillId="0" borderId="16" xfId="42" applyNumberFormat="1" applyFont="1" applyFill="1" applyBorder="1" applyAlignment="1">
      <alignment/>
    </xf>
    <xf numFmtId="184" fontId="20" fillId="0" borderId="28" xfId="42" applyNumberFormat="1" applyFont="1" applyFill="1" applyBorder="1" applyAlignment="1">
      <alignment/>
    </xf>
    <xf numFmtId="184" fontId="20" fillId="0" borderId="11" xfId="42" applyNumberFormat="1" applyFont="1" applyFill="1" applyBorder="1" applyAlignment="1">
      <alignment horizontal="right"/>
    </xf>
    <xf numFmtId="184" fontId="20" fillId="0" borderId="15" xfId="42" applyNumberFormat="1" applyFont="1" applyFill="1" applyBorder="1" applyAlignment="1">
      <alignment horizontal="right"/>
    </xf>
    <xf numFmtId="184" fontId="20" fillId="0" borderId="16" xfId="42" applyNumberFormat="1" applyFont="1" applyFill="1" applyBorder="1" applyAlignment="1">
      <alignment horizontal="right"/>
    </xf>
    <xf numFmtId="184" fontId="20" fillId="0" borderId="13" xfId="42" applyNumberFormat="1" applyFont="1" applyFill="1" applyBorder="1" applyAlignment="1">
      <alignment/>
    </xf>
    <xf numFmtId="184" fontId="20" fillId="0" borderId="11" xfId="42" applyNumberFormat="1" applyFont="1" applyFill="1" applyBorder="1" applyAlignment="1">
      <alignment/>
    </xf>
    <xf numFmtId="171" fontId="20" fillId="0" borderId="0" xfId="42" applyNumberFormat="1" applyFont="1" applyFill="1" applyBorder="1" applyAlignment="1">
      <alignment/>
    </xf>
    <xf numFmtId="0" fontId="19" fillId="0" borderId="0" xfId="0" applyFont="1" applyFill="1" applyAlignment="1">
      <alignment/>
    </xf>
    <xf numFmtId="0" fontId="20" fillId="0" borderId="0" xfId="76" applyFont="1" applyFill="1" applyAlignment="1">
      <alignment horizontal="right"/>
      <protection/>
    </xf>
    <xf numFmtId="183" fontId="20" fillId="0" borderId="0" xfId="0" applyNumberFormat="1" applyFont="1" applyFill="1" applyAlignment="1">
      <alignment horizontal="right"/>
    </xf>
    <xf numFmtId="0" fontId="20" fillId="0" borderId="0" xfId="76" applyFont="1" applyFill="1" applyAlignment="1">
      <alignment horizontal="center"/>
      <protection/>
    </xf>
    <xf numFmtId="0" fontId="24" fillId="0" borderId="0" xfId="76" applyFont="1" applyFill="1" applyAlignment="1">
      <alignment horizontal="center"/>
      <protection/>
    </xf>
    <xf numFmtId="38" fontId="24" fillId="0" borderId="0" xfId="42" applyNumberFormat="1" applyFont="1" applyFill="1" applyAlignment="1">
      <alignment/>
    </xf>
    <xf numFmtId="0" fontId="24" fillId="0" borderId="0" xfId="75" applyFont="1" applyAlignment="1">
      <alignment/>
      <protection/>
    </xf>
    <xf numFmtId="0" fontId="20" fillId="0" borderId="0" xfId="0" applyFont="1" applyFill="1" applyAlignment="1">
      <alignment horizontal="justify" wrapText="1"/>
    </xf>
    <xf numFmtId="0" fontId="24" fillId="0" borderId="0" xfId="0" applyFont="1" applyBorder="1" applyAlignment="1">
      <alignment/>
    </xf>
    <xf numFmtId="191" fontId="20" fillId="0" borderId="9" xfId="42" applyNumberFormat="1" applyFont="1" applyBorder="1" applyAlignment="1">
      <alignment horizontal="justify" vertical="top" wrapText="1"/>
    </xf>
    <xf numFmtId="191" fontId="20" fillId="0" borderId="0" xfId="42" applyNumberFormat="1" applyFont="1" applyAlignment="1">
      <alignment horizontal="justify" vertical="top" wrapText="1"/>
    </xf>
    <xf numFmtId="0" fontId="6" fillId="0" borderId="0" xfId="0" applyFont="1" applyAlignment="1">
      <alignment horizontal="left"/>
    </xf>
    <xf numFmtId="49" fontId="6" fillId="0" borderId="0" xfId="0" applyNumberFormat="1" applyFont="1" applyAlignment="1">
      <alignment horizontal="left" vertical="top"/>
    </xf>
    <xf numFmtId="171" fontId="24" fillId="0" borderId="0" xfId="42" applyFont="1" applyBorder="1" applyAlignment="1">
      <alignment horizontal="right"/>
    </xf>
    <xf numFmtId="37" fontId="20" fillId="0" borderId="0" xfId="42" applyNumberFormat="1" applyFont="1" applyFill="1" applyBorder="1" applyAlignment="1">
      <alignment horizontal="right" vertical="top" wrapText="1"/>
    </xf>
    <xf numFmtId="171" fontId="20" fillId="0" borderId="22" xfId="42" applyFont="1" applyFill="1" applyBorder="1" applyAlignment="1">
      <alignment horizontal="right"/>
    </xf>
    <xf numFmtId="184" fontId="20" fillId="0" borderId="0" xfId="0" applyNumberFormat="1" applyFont="1" applyFill="1" applyAlignment="1">
      <alignment/>
    </xf>
    <xf numFmtId="184" fontId="20" fillId="0" borderId="0" xfId="42" applyNumberFormat="1" applyFont="1" applyFill="1" applyAlignment="1">
      <alignment horizontal="right"/>
    </xf>
    <xf numFmtId="191" fontId="20" fillId="0" borderId="14" xfId="42" applyNumberFormat="1" applyFont="1" applyFill="1" applyBorder="1" applyAlignment="1">
      <alignment horizontal="right"/>
    </xf>
    <xf numFmtId="0" fontId="24" fillId="0" borderId="14" xfId="0" applyFont="1" applyFill="1" applyBorder="1" applyAlignment="1">
      <alignment/>
    </xf>
    <xf numFmtId="3" fontId="20" fillId="0" borderId="14" xfId="0" applyNumberFormat="1" applyFont="1" applyFill="1" applyBorder="1" applyAlignment="1">
      <alignment/>
    </xf>
    <xf numFmtId="3" fontId="20" fillId="0" borderId="14" xfId="42" applyNumberFormat="1" applyFont="1" applyFill="1" applyBorder="1" applyAlignment="1">
      <alignment horizontal="right"/>
    </xf>
    <xf numFmtId="171" fontId="20" fillId="0" borderId="0" xfId="42" applyFont="1" applyAlignment="1">
      <alignment horizontal="justify" vertical="top" wrapText="1"/>
    </xf>
    <xf numFmtId="183" fontId="24" fillId="0" borderId="0" xfId="0" applyNumberFormat="1" applyFont="1" applyBorder="1" applyAlignment="1">
      <alignment horizontal="right"/>
    </xf>
    <xf numFmtId="183" fontId="24" fillId="0" borderId="0" xfId="0" applyNumberFormat="1" applyFont="1" applyAlignment="1">
      <alignment/>
    </xf>
    <xf numFmtId="184" fontId="20" fillId="0" borderId="0" xfId="0" applyNumberFormat="1" applyFont="1" applyFill="1" applyBorder="1" applyAlignment="1">
      <alignment/>
    </xf>
    <xf numFmtId="184" fontId="20" fillId="0" borderId="13" xfId="0" applyNumberFormat="1" applyFont="1" applyFill="1" applyBorder="1" applyAlignment="1">
      <alignment/>
    </xf>
    <xf numFmtId="184" fontId="20" fillId="0" borderId="13" xfId="42" applyNumberFormat="1" applyFont="1" applyFill="1" applyBorder="1" applyAlignment="1">
      <alignment horizontal="right"/>
    </xf>
    <xf numFmtId="191" fontId="20" fillId="0" borderId="0" xfId="42" applyNumberFormat="1" applyFont="1" applyFill="1" applyAlignment="1">
      <alignment horizontal="justify" vertical="top" wrapText="1"/>
    </xf>
    <xf numFmtId="191" fontId="20" fillId="0" borderId="13" xfId="42" applyNumberFormat="1" applyFont="1" applyFill="1" applyBorder="1" applyAlignment="1">
      <alignment vertical="top" wrapText="1"/>
    </xf>
    <xf numFmtId="191" fontId="20" fillId="0" borderId="0" xfId="42" applyNumberFormat="1" applyFont="1" applyFill="1" applyAlignment="1">
      <alignment vertical="top" wrapText="1"/>
    </xf>
    <xf numFmtId="191" fontId="20" fillId="0" borderId="9" xfId="42" applyNumberFormat="1" applyFont="1" applyFill="1" applyBorder="1" applyAlignment="1">
      <alignment vertical="top" wrapText="1"/>
    </xf>
    <xf numFmtId="191" fontId="20" fillId="0" borderId="14" xfId="42" applyNumberFormat="1" applyFont="1" applyFill="1" applyBorder="1" applyAlignment="1">
      <alignment wrapText="1"/>
    </xf>
    <xf numFmtId="191" fontId="20" fillId="0" borderId="14" xfId="42" applyNumberFormat="1" applyFont="1" applyFill="1" applyBorder="1" applyAlignment="1">
      <alignment/>
    </xf>
    <xf numFmtId="191" fontId="24" fillId="0" borderId="14" xfId="42" applyNumberFormat="1" applyFont="1" applyBorder="1" applyAlignment="1">
      <alignment/>
    </xf>
    <xf numFmtId="191" fontId="20" fillId="0" borderId="0" xfId="42" applyNumberFormat="1" applyFont="1" applyFill="1" applyBorder="1" applyAlignment="1">
      <alignment wrapText="1"/>
    </xf>
    <xf numFmtId="191" fontId="20" fillId="0" borderId="0" xfId="42" applyNumberFormat="1" applyFont="1" applyFill="1" applyAlignment="1">
      <alignment wrapText="1"/>
    </xf>
    <xf numFmtId="191" fontId="20" fillId="0" borderId="0" xfId="42" applyNumberFormat="1" applyFont="1" applyAlignment="1">
      <alignment wrapText="1"/>
    </xf>
    <xf numFmtId="191" fontId="20" fillId="0" borderId="14" xfId="42" applyNumberFormat="1" applyFont="1" applyBorder="1" applyAlignment="1">
      <alignment wrapText="1"/>
    </xf>
    <xf numFmtId="184" fontId="20" fillId="0" borderId="0" xfId="42" applyNumberFormat="1" applyFont="1" applyFill="1" applyAlignment="1">
      <alignment wrapText="1"/>
    </xf>
    <xf numFmtId="184" fontId="20" fillId="0" borderId="14" xfId="42" applyNumberFormat="1" applyFont="1" applyFill="1" applyBorder="1" applyAlignment="1">
      <alignment wrapText="1"/>
    </xf>
    <xf numFmtId="184" fontId="20" fillId="0" borderId="0" xfId="42" applyNumberFormat="1" applyFont="1" applyFill="1" applyAlignment="1">
      <alignment horizontal="justify" wrapText="1"/>
    </xf>
    <xf numFmtId="0" fontId="24" fillId="0" borderId="0" xfId="0" applyNumberFormat="1" applyFont="1" applyFill="1" applyAlignment="1">
      <alignment horizontal="right"/>
    </xf>
    <xf numFmtId="184" fontId="20" fillId="0" borderId="0" xfId="42" applyNumberFormat="1" applyFont="1" applyFill="1" applyAlignment="1">
      <alignment horizontal="right" wrapText="1"/>
    </xf>
    <xf numFmtId="184" fontId="20" fillId="0" borderId="14" xfId="42" applyNumberFormat="1" applyFont="1" applyFill="1" applyBorder="1" applyAlignment="1">
      <alignment horizontal="right" wrapText="1"/>
    </xf>
    <xf numFmtId="37" fontId="16" fillId="0" borderId="0" xfId="77" applyFont="1" applyFill="1">
      <alignment/>
      <protection/>
    </xf>
    <xf numFmtId="184" fontId="17" fillId="0" borderId="0" xfId="77" applyNumberFormat="1" applyFont="1" applyFill="1">
      <alignment/>
      <protection/>
    </xf>
    <xf numFmtId="184" fontId="20" fillId="0" borderId="0" xfId="77" applyNumberFormat="1" applyFont="1" applyFill="1">
      <alignment/>
      <protection/>
    </xf>
    <xf numFmtId="184" fontId="20" fillId="0" borderId="0" xfId="42" applyNumberFormat="1" applyFont="1" applyFill="1" applyBorder="1" applyAlignment="1">
      <alignment/>
    </xf>
    <xf numFmtId="184" fontId="20" fillId="0" borderId="0" xfId="0" applyNumberFormat="1" applyFont="1" applyFill="1" applyBorder="1" applyAlignment="1">
      <alignment/>
    </xf>
    <xf numFmtId="184" fontId="20" fillId="0" borderId="13" xfId="0" applyNumberFormat="1" applyFont="1" applyFill="1" applyBorder="1" applyAlignment="1">
      <alignment/>
    </xf>
    <xf numFmtId="184" fontId="20" fillId="0" borderId="27" xfId="0" applyNumberFormat="1" applyFont="1" applyFill="1" applyBorder="1" applyAlignment="1">
      <alignment/>
    </xf>
    <xf numFmtId="184" fontId="20" fillId="0" borderId="27" xfId="0" applyNumberFormat="1" applyFont="1" applyFill="1" applyBorder="1" applyAlignment="1">
      <alignment/>
    </xf>
    <xf numFmtId="169" fontId="20" fillId="0" borderId="0" xfId="0" applyNumberFormat="1" applyFont="1" applyFill="1" applyBorder="1" applyAlignment="1">
      <alignment/>
    </xf>
    <xf numFmtId="169" fontId="20" fillId="0" borderId="0" xfId="0" applyNumberFormat="1" applyFont="1" applyAlignment="1">
      <alignment/>
    </xf>
    <xf numFmtId="169" fontId="20" fillId="0" borderId="0" xfId="0" applyNumberFormat="1" applyFont="1" applyBorder="1" applyAlignment="1">
      <alignment/>
    </xf>
    <xf numFmtId="184" fontId="20" fillId="0" borderId="0" xfId="0" applyNumberFormat="1" applyFont="1" applyAlignment="1">
      <alignment/>
    </xf>
    <xf numFmtId="184" fontId="20" fillId="0" borderId="0" xfId="0" applyNumberFormat="1" applyFont="1" applyBorder="1" applyAlignment="1">
      <alignment/>
    </xf>
    <xf numFmtId="184" fontId="20" fillId="0" borderId="14" xfId="0" applyNumberFormat="1" applyFont="1" applyBorder="1" applyAlignment="1">
      <alignment/>
    </xf>
    <xf numFmtId="184" fontId="20" fillId="0" borderId="0" xfId="0" applyNumberFormat="1" applyFont="1" applyFill="1" applyAlignment="1">
      <alignment/>
    </xf>
    <xf numFmtId="171" fontId="20" fillId="0" borderId="0" xfId="42" applyFont="1" applyFill="1" applyBorder="1" applyAlignment="1">
      <alignment/>
    </xf>
    <xf numFmtId="171" fontId="20" fillId="0" borderId="13" xfId="42" applyFont="1" applyFill="1" applyBorder="1" applyAlignment="1">
      <alignment/>
    </xf>
    <xf numFmtId="0" fontId="24" fillId="0" borderId="0" xfId="0" applyNumberFormat="1" applyFont="1" applyAlignment="1">
      <alignment/>
    </xf>
    <xf numFmtId="37" fontId="20" fillId="0" borderId="0" xfId="42" applyNumberFormat="1" applyFont="1" applyFill="1" applyBorder="1" applyAlignment="1">
      <alignment vertical="top" wrapText="1"/>
    </xf>
    <xf numFmtId="184" fontId="24" fillId="0" borderId="0" xfId="0" applyNumberFormat="1" applyFont="1" applyAlignment="1">
      <alignment/>
    </xf>
    <xf numFmtId="191" fontId="20" fillId="0" borderId="0" xfId="42" applyNumberFormat="1" applyFont="1" applyFill="1" applyAlignment="1">
      <alignment/>
    </xf>
    <xf numFmtId="171" fontId="20" fillId="0" borderId="0" xfId="0" applyNumberFormat="1" applyFont="1" applyAlignment="1">
      <alignment/>
    </xf>
    <xf numFmtId="184" fontId="24" fillId="0" borderId="0" xfId="76" applyNumberFormat="1" applyFont="1">
      <alignment/>
      <protection/>
    </xf>
    <xf numFmtId="171" fontId="20" fillId="0" borderId="14" xfId="42" applyFont="1" applyFill="1" applyBorder="1" applyAlignment="1">
      <alignment/>
    </xf>
    <xf numFmtId="184" fontId="20" fillId="0" borderId="14" xfId="42" applyNumberFormat="1" applyFont="1" applyBorder="1" applyAlignment="1">
      <alignment/>
    </xf>
    <xf numFmtId="171" fontId="20" fillId="0" borderId="0" xfId="42" applyFont="1" applyAlignment="1">
      <alignment/>
    </xf>
    <xf numFmtId="0" fontId="24" fillId="0" borderId="0" xfId="0" applyFont="1" applyAlignment="1">
      <alignment horizontal="left" vertical="top"/>
    </xf>
    <xf numFmtId="0" fontId="12" fillId="0" borderId="0" xfId="0" applyFont="1" applyAlignment="1">
      <alignment horizontal="left" vertical="top"/>
    </xf>
    <xf numFmtId="0" fontId="11" fillId="0" borderId="0" xfId="0" applyFont="1" applyAlignment="1">
      <alignment horizontal="left" vertical="top"/>
    </xf>
    <xf numFmtId="0" fontId="22" fillId="0" borderId="0" xfId="0" applyFont="1" applyAlignment="1">
      <alignment horizontal="left" vertical="top"/>
    </xf>
    <xf numFmtId="0" fontId="20" fillId="0" borderId="0" xfId="0" applyFont="1" applyAlignment="1">
      <alignment horizontal="left" vertical="top"/>
    </xf>
    <xf numFmtId="0" fontId="20" fillId="0" borderId="0" xfId="0" applyFont="1" applyBorder="1" applyAlignment="1">
      <alignment horizontal="left" vertical="top"/>
    </xf>
    <xf numFmtId="0" fontId="24" fillId="0" borderId="0" xfId="0" applyFont="1" applyBorder="1" applyAlignment="1">
      <alignment horizontal="left" vertical="top"/>
    </xf>
    <xf numFmtId="0" fontId="11" fillId="0" borderId="0" xfId="0" applyNumberFormat="1" applyFont="1" applyBorder="1" applyAlignment="1" quotePrefix="1">
      <alignment horizontal="left" vertical="top"/>
    </xf>
    <xf numFmtId="1" fontId="24" fillId="0" borderId="0" xfId="0" applyNumberFormat="1" applyFont="1" applyBorder="1" applyAlignment="1">
      <alignment horizontal="left" vertical="top"/>
    </xf>
    <xf numFmtId="1" fontId="20" fillId="0" borderId="0" xfId="0" applyNumberFormat="1" applyFont="1" applyBorder="1" applyAlignment="1">
      <alignment horizontal="left" vertical="top"/>
    </xf>
    <xf numFmtId="1" fontId="24" fillId="0" borderId="0" xfId="0" applyNumberFormat="1" applyFont="1" applyAlignment="1">
      <alignment horizontal="left" vertical="top"/>
    </xf>
    <xf numFmtId="1" fontId="24" fillId="0" borderId="0" xfId="0" applyNumberFormat="1" applyFont="1" applyFill="1" applyAlignment="1">
      <alignment horizontal="left" vertical="top"/>
    </xf>
    <xf numFmtId="1" fontId="20" fillId="0" borderId="0" xfId="0" applyNumberFormat="1" applyFont="1" applyAlignment="1">
      <alignment horizontal="left" vertical="top"/>
    </xf>
    <xf numFmtId="1" fontId="20" fillId="0" borderId="0" xfId="0" applyNumberFormat="1" applyFont="1" applyAlignment="1" quotePrefix="1">
      <alignment horizontal="left" vertical="top"/>
    </xf>
    <xf numFmtId="0" fontId="0" fillId="0" borderId="0" xfId="0" applyAlignment="1">
      <alignment/>
    </xf>
    <xf numFmtId="171" fontId="20" fillId="0" borderId="14" xfId="42" applyNumberFormat="1" applyFont="1" applyFill="1" applyBorder="1" applyAlignment="1">
      <alignment/>
    </xf>
    <xf numFmtId="0" fontId="20" fillId="0" borderId="0" xfId="0" applyNumberFormat="1" applyFont="1" applyBorder="1" applyAlignment="1">
      <alignment horizontal="right"/>
    </xf>
    <xf numFmtId="0" fontId="19" fillId="0" borderId="0" xfId="0" applyFont="1" applyAlignment="1">
      <alignment horizontal="right"/>
    </xf>
    <xf numFmtId="171" fontId="20" fillId="0" borderId="9" xfId="42" applyFont="1" applyFill="1" applyBorder="1" applyAlignment="1">
      <alignment/>
    </xf>
    <xf numFmtId="178" fontId="20" fillId="0" borderId="14" xfId="42" applyNumberFormat="1" applyFont="1" applyBorder="1" applyAlignment="1">
      <alignment horizontal="right"/>
    </xf>
    <xf numFmtId="184" fontId="20" fillId="0" borderId="19" xfId="42" applyNumberFormat="1" applyFont="1" applyFill="1" applyBorder="1" applyAlignment="1">
      <alignment horizontal="right"/>
    </xf>
    <xf numFmtId="184" fontId="20" fillId="0" borderId="19" xfId="0" applyNumberFormat="1" applyFont="1" applyFill="1" applyBorder="1" applyAlignment="1">
      <alignment/>
    </xf>
    <xf numFmtId="184" fontId="24" fillId="0" borderId="19" xfId="42" applyNumberFormat="1" applyFont="1" applyFill="1" applyBorder="1" applyAlignment="1">
      <alignment/>
    </xf>
    <xf numFmtId="191" fontId="20" fillId="0" borderId="0" xfId="42" applyNumberFormat="1" applyFont="1" applyFill="1" applyAlignment="1">
      <alignment/>
    </xf>
    <xf numFmtId="184" fontId="20" fillId="0" borderId="9" xfId="42" applyNumberFormat="1" applyFont="1" applyBorder="1" applyAlignment="1">
      <alignment/>
    </xf>
    <xf numFmtId="191" fontId="20" fillId="0" borderId="0" xfId="42" applyNumberFormat="1" applyFont="1" applyFill="1" applyBorder="1" applyAlignment="1">
      <alignment vertical="top" wrapText="1"/>
    </xf>
    <xf numFmtId="49" fontId="11" fillId="0" borderId="0" xfId="0" applyNumberFormat="1" applyFont="1" applyAlignment="1">
      <alignment horizontal="left" vertical="top"/>
    </xf>
    <xf numFmtId="191" fontId="20" fillId="0" borderId="0" xfId="42" applyNumberFormat="1" applyFont="1" applyBorder="1" applyAlignment="1">
      <alignment horizontal="justify" vertical="top" wrapText="1"/>
    </xf>
    <xf numFmtId="178" fontId="20" fillId="0" borderId="13" xfId="42" applyNumberFormat="1" applyFont="1" applyFill="1" applyBorder="1" applyAlignment="1">
      <alignment vertical="top" wrapText="1"/>
    </xf>
    <xf numFmtId="0" fontId="24" fillId="0" borderId="0" xfId="73" applyFont="1" applyAlignment="1">
      <alignment horizontal="center"/>
      <protection/>
    </xf>
    <xf numFmtId="0" fontId="24" fillId="0" borderId="0" xfId="0" applyNumberFormat="1" applyFont="1" applyAlignment="1">
      <alignment horizontal="center"/>
    </xf>
    <xf numFmtId="0" fontId="24" fillId="0" borderId="0" xfId="0" applyNumberFormat="1" applyFont="1" applyFill="1" applyAlignment="1">
      <alignment horizontal="center"/>
    </xf>
    <xf numFmtId="0" fontId="24" fillId="0" borderId="12" xfId="0" applyNumberFormat="1" applyFont="1" applyBorder="1" applyAlignment="1" quotePrefix="1">
      <alignment horizontal="center"/>
    </xf>
    <xf numFmtId="0" fontId="24" fillId="0" borderId="12" xfId="0" applyNumberFormat="1" applyFont="1" applyBorder="1" applyAlignment="1">
      <alignment horizontal="center"/>
    </xf>
    <xf numFmtId="0" fontId="24" fillId="0" borderId="0" xfId="0" applyFont="1" applyAlignment="1">
      <alignment horizontal="center"/>
    </xf>
    <xf numFmtId="0" fontId="24" fillId="0" borderId="0" xfId="0" applyFont="1" applyAlignment="1">
      <alignment horizontal="justify" vertical="top" wrapText="1"/>
    </xf>
    <xf numFmtId="0" fontId="0" fillId="0" borderId="0" xfId="0" applyAlignment="1">
      <alignment horizontal="justify" vertical="top" wrapText="1"/>
    </xf>
    <xf numFmtId="0" fontId="20" fillId="0" borderId="0" xfId="0" applyFont="1" applyAlignment="1">
      <alignment horizontal="justify"/>
    </xf>
    <xf numFmtId="0" fontId="24" fillId="0" borderId="0" xfId="0" applyFont="1" applyFill="1" applyAlignment="1">
      <alignment horizontal="justify" vertical="top" wrapText="1"/>
    </xf>
    <xf numFmtId="0" fontId="0" fillId="0" borderId="0" xfId="0" applyFont="1" applyAlignment="1">
      <alignment horizontal="justify" vertical="top" wrapText="1"/>
    </xf>
    <xf numFmtId="0" fontId="24" fillId="0" borderId="0" xfId="0" applyFont="1" applyAlignment="1">
      <alignment horizontal="right" vertical="top" wrapText="1"/>
    </xf>
    <xf numFmtId="0" fontId="24" fillId="0" borderId="0" xfId="0" applyFont="1" applyAlignment="1">
      <alignment horizontal="right"/>
    </xf>
    <xf numFmtId="0" fontId="24" fillId="0" borderId="0" xfId="0" applyNumberFormat="1" applyFont="1" applyAlignment="1">
      <alignment horizontal="right"/>
    </xf>
    <xf numFmtId="0" fontId="20" fillId="0" borderId="0" xfId="0" applyFont="1" applyBorder="1" applyAlignment="1">
      <alignment horizontal="left" wrapText="1"/>
    </xf>
    <xf numFmtId="0" fontId="20" fillId="0" borderId="0" xfId="0" applyFont="1" applyAlignment="1">
      <alignment horizontal="left" wrapText="1"/>
    </xf>
    <xf numFmtId="0" fontId="24" fillId="0" borderId="0" xfId="0" applyFont="1" applyAlignment="1">
      <alignment horizontal="left" vertical="top"/>
    </xf>
    <xf numFmtId="0" fontId="24" fillId="0" borderId="0" xfId="0" applyFont="1" applyAlignment="1">
      <alignment horizontal="center" wrapText="1"/>
    </xf>
    <xf numFmtId="0" fontId="24" fillId="0" borderId="0" xfId="0" applyFont="1" applyAlignment="1">
      <alignment horizontal="left" vertical="top" wrapText="1"/>
    </xf>
    <xf numFmtId="169" fontId="20" fillId="0" borderId="0" xfId="0" applyNumberFormat="1" applyFont="1" applyFill="1" applyBorder="1" applyAlignment="1">
      <alignment horizontal="center"/>
    </xf>
    <xf numFmtId="0" fontId="20" fillId="0" borderId="0" xfId="0" applyFont="1" applyFill="1" applyAlignment="1">
      <alignment horizontal="justify" vertical="top" wrapText="1"/>
    </xf>
    <xf numFmtId="178" fontId="20" fillId="0" borderId="0" xfId="42" applyNumberFormat="1" applyFont="1" applyFill="1" applyBorder="1" applyAlignment="1">
      <alignment horizontal="center"/>
    </xf>
    <xf numFmtId="171" fontId="20" fillId="0" borderId="0" xfId="42" applyFont="1" applyFill="1" applyBorder="1" applyAlignment="1">
      <alignment horizontal="center"/>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 Style1" xfId="43"/>
    <cellStyle name="Comma  - Style2" xfId="44"/>
    <cellStyle name="Comma  - Style3" xfId="45"/>
    <cellStyle name="Comma  - Style4" xfId="46"/>
    <cellStyle name="Comma  - Style5" xfId="47"/>
    <cellStyle name="Comma  - Style6" xfId="48"/>
    <cellStyle name="Comma  - Style7" xfId="49"/>
    <cellStyle name="Comma  - Style8" xfId="50"/>
    <cellStyle name="Comma [0]" xfId="51"/>
    <cellStyle name="comma zerodec" xfId="52"/>
    <cellStyle name="Currency" xfId="53"/>
    <cellStyle name="Currency [0]" xfId="54"/>
    <cellStyle name="Currency1" xfId="55"/>
    <cellStyle name="Date" xfId="56"/>
    <cellStyle name="Dollar (zero dec)" xfId="57"/>
    <cellStyle name="Explanatory Text" xfId="58"/>
    <cellStyle name="Fixed" xfId="59"/>
    <cellStyle name="Followed Hyperlink" xfId="60"/>
    <cellStyle name="Good" xfId="61"/>
    <cellStyle name="Heading 1" xfId="62"/>
    <cellStyle name="Heading 2" xfId="63"/>
    <cellStyle name="Heading 3" xfId="64"/>
    <cellStyle name="Heading 4" xfId="65"/>
    <cellStyle name="HEADING1" xfId="66"/>
    <cellStyle name="HEADING2" xfId="67"/>
    <cellStyle name="Hyperlink" xfId="68"/>
    <cellStyle name="Input" xfId="69"/>
    <cellStyle name="Linked Cell" xfId="70"/>
    <cellStyle name="Neutral" xfId="71"/>
    <cellStyle name="Normal - Style1" xfId="72"/>
    <cellStyle name="Normal_Book2" xfId="73"/>
    <cellStyle name="Normal_celcom" xfId="74"/>
    <cellStyle name="Normal_klseqtrlycelcom0902" xfId="75"/>
    <cellStyle name="Normal_klseqtrlytri0902" xfId="76"/>
    <cellStyle name="Normal_RCECap Consol-JUNE 08" xfId="77"/>
    <cellStyle name="Normal_SHEET" xfId="78"/>
    <cellStyle name="Note" xfId="79"/>
    <cellStyle name="Output" xfId="80"/>
    <cellStyle name="Percent" xfId="81"/>
    <cellStyle name="Title" xfId="82"/>
    <cellStyle name="Total" xfId="83"/>
    <cellStyle name="Warning Text"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xdr:col>
      <xdr:colOff>1114425</xdr:colOff>
      <xdr:row>0</xdr:row>
      <xdr:rowOff>504825</xdr:rowOff>
    </xdr:to>
    <xdr:pic>
      <xdr:nvPicPr>
        <xdr:cNvPr id="1" name="Picture 34" descr="Rce"/>
        <xdr:cNvPicPr preferRelativeResize="1">
          <a:picLocks noChangeAspect="1"/>
        </xdr:cNvPicPr>
      </xdr:nvPicPr>
      <xdr:blipFill>
        <a:blip r:embed="rId1"/>
        <a:srcRect l="26277" t="14857" r="31874" b="51428"/>
        <a:stretch>
          <a:fillRect/>
        </a:stretch>
      </xdr:blipFill>
      <xdr:spPr>
        <a:xfrm>
          <a:off x="28575" y="28575"/>
          <a:ext cx="1285875" cy="476250"/>
        </a:xfrm>
        <a:prstGeom prst="rect">
          <a:avLst/>
        </a:prstGeom>
        <a:noFill/>
        <a:ln w="9525" cmpd="sng">
          <a:solidFill>
            <a:srgbClr val="FFFF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37</xdr:row>
      <xdr:rowOff>190500</xdr:rowOff>
    </xdr:from>
    <xdr:to>
      <xdr:col>8</xdr:col>
      <xdr:colOff>1028700</xdr:colOff>
      <xdr:row>41</xdr:row>
      <xdr:rowOff>104775</xdr:rowOff>
    </xdr:to>
    <xdr:sp>
      <xdr:nvSpPr>
        <xdr:cNvPr id="1" name="Text Box 3"/>
        <xdr:cNvSpPr txBox="1">
          <a:spLocks noChangeArrowheads="1"/>
        </xdr:cNvSpPr>
      </xdr:nvSpPr>
      <xdr:spPr>
        <a:xfrm>
          <a:off x="9525" y="8963025"/>
          <a:ext cx="7515225" cy="828675"/>
        </a:xfrm>
        <a:prstGeom prst="rect">
          <a:avLst/>
        </a:prstGeom>
        <a:noFill/>
        <a:ln w="9525" cmpd="sng">
          <a:noFill/>
        </a:ln>
      </xdr:spPr>
      <xdr:txBody>
        <a:bodyPr vertOverflow="clip" wrap="square" lIns="36576" tIns="32004" rIns="36576" bIns="0"/>
        <a:p>
          <a:pPr algn="just">
            <a:defRPr/>
          </a:pPr>
          <a:r>
            <a:rPr lang="en-US" cap="none" sz="1400" b="0" i="0" u="none" baseline="0">
              <a:solidFill>
                <a:srgbClr val="000000"/>
              </a:solidFill>
            </a:rPr>
            <a:t>The Condensed Income Statements should be read in conjunction with the audited financial statements of the Company for the financial year ended 31 March 2008 and the accompanying explanatory notes attached to the interim financial report.</a:t>
          </a:r>
        </a:p>
      </xdr:txBody>
    </xdr:sp>
    <xdr:clientData/>
  </xdr:twoCellAnchor>
  <xdr:twoCellAnchor>
    <xdr:from>
      <xdr:col>0</xdr:col>
      <xdr:colOff>28575</xdr:colOff>
      <xdr:row>0</xdr:row>
      <xdr:rowOff>28575</xdr:rowOff>
    </xdr:from>
    <xdr:to>
      <xdr:col>1</xdr:col>
      <xdr:colOff>1114425</xdr:colOff>
      <xdr:row>0</xdr:row>
      <xdr:rowOff>504825</xdr:rowOff>
    </xdr:to>
    <xdr:pic>
      <xdr:nvPicPr>
        <xdr:cNvPr id="2" name="Picture 34" descr="Rce"/>
        <xdr:cNvPicPr preferRelativeResize="1">
          <a:picLocks noChangeAspect="1"/>
        </xdr:cNvPicPr>
      </xdr:nvPicPr>
      <xdr:blipFill>
        <a:blip r:embed="rId1"/>
        <a:srcRect l="26277" t="14857" r="31874" b="51428"/>
        <a:stretch>
          <a:fillRect/>
        </a:stretch>
      </xdr:blipFill>
      <xdr:spPr>
        <a:xfrm>
          <a:off x="28575" y="28575"/>
          <a:ext cx="1304925" cy="476250"/>
        </a:xfrm>
        <a:prstGeom prst="rect">
          <a:avLst/>
        </a:prstGeom>
        <a:noFill/>
        <a:ln w="9525" cmpd="sng">
          <a:solidFill>
            <a:srgbClr val="FFFF00"/>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64</xdr:row>
      <xdr:rowOff>152400</xdr:rowOff>
    </xdr:from>
    <xdr:to>
      <xdr:col>6</xdr:col>
      <xdr:colOff>0</xdr:colOff>
      <xdr:row>68</xdr:row>
      <xdr:rowOff>9525</xdr:rowOff>
    </xdr:to>
    <xdr:sp>
      <xdr:nvSpPr>
        <xdr:cNvPr id="1" name="Text Box 1"/>
        <xdr:cNvSpPr txBox="1">
          <a:spLocks noChangeArrowheads="1"/>
        </xdr:cNvSpPr>
      </xdr:nvSpPr>
      <xdr:spPr>
        <a:xfrm>
          <a:off x="38100" y="13554075"/>
          <a:ext cx="7810500" cy="771525"/>
        </a:xfrm>
        <a:prstGeom prst="rect">
          <a:avLst/>
        </a:prstGeom>
        <a:noFill/>
        <a:ln w="9525" cmpd="sng">
          <a:noFill/>
        </a:ln>
      </xdr:spPr>
      <xdr:txBody>
        <a:bodyPr vertOverflow="clip" wrap="square" lIns="36576" tIns="32004" rIns="36576" bIns="0"/>
        <a:p>
          <a:pPr algn="just">
            <a:defRPr/>
          </a:pPr>
          <a:r>
            <a:rPr lang="en-US" cap="none" sz="1400" b="0" i="0" u="none" baseline="0">
              <a:solidFill>
                <a:srgbClr val="000000"/>
              </a:solidFill>
            </a:rPr>
            <a:t>The Condensed Balance Sheets should be read in conjunction with the audited financial statements of the Company for the financial year ended 31 March 2008 and the accompanying explanatory notes attached to the interim financial report.</a:t>
          </a:r>
        </a:p>
      </xdr:txBody>
    </xdr:sp>
    <xdr:clientData/>
  </xdr:twoCellAnchor>
  <xdr:twoCellAnchor>
    <xdr:from>
      <xdr:col>0</xdr:col>
      <xdr:colOff>0</xdr:colOff>
      <xdr:row>0</xdr:row>
      <xdr:rowOff>0</xdr:rowOff>
    </xdr:from>
    <xdr:to>
      <xdr:col>1</xdr:col>
      <xdr:colOff>28575</xdr:colOff>
      <xdr:row>1</xdr:row>
      <xdr:rowOff>0</xdr:rowOff>
    </xdr:to>
    <xdr:pic>
      <xdr:nvPicPr>
        <xdr:cNvPr id="2" name="Picture 34" descr="Rce"/>
        <xdr:cNvPicPr preferRelativeResize="1">
          <a:picLocks noChangeAspect="1"/>
        </xdr:cNvPicPr>
      </xdr:nvPicPr>
      <xdr:blipFill>
        <a:blip r:embed="rId1"/>
        <a:srcRect l="26277" t="14857" r="31874" b="51428"/>
        <a:stretch>
          <a:fillRect/>
        </a:stretch>
      </xdr:blipFill>
      <xdr:spPr>
        <a:xfrm>
          <a:off x="0" y="0"/>
          <a:ext cx="1266825" cy="514350"/>
        </a:xfrm>
        <a:prstGeom prst="rect">
          <a:avLst/>
        </a:prstGeom>
        <a:noFill/>
        <a:ln w="9525" cmpd="sng">
          <a:solidFill>
            <a:srgbClr val="FFFF00"/>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39</xdr:row>
      <xdr:rowOff>9525</xdr:rowOff>
    </xdr:from>
    <xdr:to>
      <xdr:col>12</xdr:col>
      <xdr:colOff>1104900</xdr:colOff>
      <xdr:row>41</xdr:row>
      <xdr:rowOff>152400</xdr:rowOff>
    </xdr:to>
    <xdr:sp>
      <xdr:nvSpPr>
        <xdr:cNvPr id="1" name="Text Box 6"/>
        <xdr:cNvSpPr txBox="1">
          <a:spLocks noChangeArrowheads="1"/>
        </xdr:cNvSpPr>
      </xdr:nvSpPr>
      <xdr:spPr>
        <a:xfrm>
          <a:off x="19050" y="7734300"/>
          <a:ext cx="10010775" cy="600075"/>
        </a:xfrm>
        <a:prstGeom prst="rect">
          <a:avLst/>
        </a:prstGeom>
        <a:noFill/>
        <a:ln w="9525" cmpd="sng">
          <a:noFill/>
        </a:ln>
      </xdr:spPr>
      <xdr:txBody>
        <a:bodyPr vertOverflow="clip" wrap="square" lIns="36576" tIns="32004" rIns="36576" bIns="0"/>
        <a:p>
          <a:pPr algn="just">
            <a:defRPr/>
          </a:pPr>
          <a:r>
            <a:rPr lang="en-US" cap="none" sz="1400" b="0" i="0" u="none" baseline="0">
              <a:solidFill>
                <a:srgbClr val="000000"/>
              </a:solidFill>
            </a:rPr>
            <a:t>The Condensed Statements of Changes in Equity should be read in conjunction with the audited financial statements of the Company for the financial year ended 31 March 2008 and the accompanying explanatory notes attached to the interim financial report.</a:t>
          </a:r>
        </a:p>
      </xdr:txBody>
    </xdr:sp>
    <xdr:clientData/>
  </xdr:twoCellAnchor>
  <xdr:twoCellAnchor>
    <xdr:from>
      <xdr:col>1</xdr:col>
      <xdr:colOff>28575</xdr:colOff>
      <xdr:row>0</xdr:row>
      <xdr:rowOff>28575</xdr:rowOff>
    </xdr:from>
    <xdr:to>
      <xdr:col>1</xdr:col>
      <xdr:colOff>1352550</xdr:colOff>
      <xdr:row>0</xdr:row>
      <xdr:rowOff>504825</xdr:rowOff>
    </xdr:to>
    <xdr:pic>
      <xdr:nvPicPr>
        <xdr:cNvPr id="2" name="Picture 34" descr="Rce"/>
        <xdr:cNvPicPr preferRelativeResize="1">
          <a:picLocks noChangeAspect="1"/>
        </xdr:cNvPicPr>
      </xdr:nvPicPr>
      <xdr:blipFill>
        <a:blip r:embed="rId1"/>
        <a:srcRect l="26277" t="14857" r="31874" b="51428"/>
        <a:stretch>
          <a:fillRect/>
        </a:stretch>
      </xdr:blipFill>
      <xdr:spPr>
        <a:xfrm>
          <a:off x="28575" y="28575"/>
          <a:ext cx="1323975" cy="476250"/>
        </a:xfrm>
        <a:prstGeom prst="rect">
          <a:avLst/>
        </a:prstGeom>
        <a:noFill/>
        <a:ln w="9525" cmpd="sng">
          <a:solidFill>
            <a:srgbClr val="FFFF00"/>
          </a:solidFill>
          <a:headEnd type="none"/>
          <a:tailEnd type="none"/>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98</xdr:row>
      <xdr:rowOff>228600</xdr:rowOff>
    </xdr:from>
    <xdr:to>
      <xdr:col>8</xdr:col>
      <xdr:colOff>0</xdr:colOff>
      <xdr:row>101</xdr:row>
      <xdr:rowOff>342900</xdr:rowOff>
    </xdr:to>
    <xdr:sp>
      <xdr:nvSpPr>
        <xdr:cNvPr id="1" name="Text Box 1"/>
        <xdr:cNvSpPr txBox="1">
          <a:spLocks noChangeArrowheads="1"/>
        </xdr:cNvSpPr>
      </xdr:nvSpPr>
      <xdr:spPr>
        <a:xfrm>
          <a:off x="161925" y="21145500"/>
          <a:ext cx="6591300" cy="800100"/>
        </a:xfrm>
        <a:prstGeom prst="rect">
          <a:avLst/>
        </a:prstGeom>
        <a:noFill/>
        <a:ln w="9525" cmpd="sng">
          <a:noFill/>
        </a:ln>
      </xdr:spPr>
      <xdr:txBody>
        <a:bodyPr vertOverflow="clip" wrap="square" lIns="36576" tIns="32004" rIns="36576" bIns="0"/>
        <a:p>
          <a:pPr algn="just">
            <a:defRPr/>
          </a:pPr>
          <a:r>
            <a:rPr lang="en-US" cap="none" sz="1400" b="0" i="0" u="none" baseline="0">
              <a:solidFill>
                <a:srgbClr val="000000"/>
              </a:solidFill>
            </a:rPr>
            <a:t>The Condensed Cash Flow Statements should be read in conjunction with the audited financial statements of the Company for the financial year ended 31 March 2008 and the accompanying explanatory notes attached to the interim financial report.</a:t>
          </a:r>
        </a:p>
      </xdr:txBody>
    </xdr:sp>
    <xdr:clientData/>
  </xdr:twoCellAnchor>
  <xdr:twoCellAnchor>
    <xdr:from>
      <xdr:col>1</xdr:col>
      <xdr:colOff>0</xdr:colOff>
      <xdr:row>0</xdr:row>
      <xdr:rowOff>19050</xdr:rowOff>
    </xdr:from>
    <xdr:to>
      <xdr:col>2</xdr:col>
      <xdr:colOff>1104900</xdr:colOff>
      <xdr:row>0</xdr:row>
      <xdr:rowOff>523875</xdr:rowOff>
    </xdr:to>
    <xdr:pic>
      <xdr:nvPicPr>
        <xdr:cNvPr id="2" name="Picture 34" descr="Rce"/>
        <xdr:cNvPicPr preferRelativeResize="1">
          <a:picLocks noChangeAspect="1"/>
        </xdr:cNvPicPr>
      </xdr:nvPicPr>
      <xdr:blipFill>
        <a:blip r:embed="rId1"/>
        <a:srcRect l="26277" t="14857" r="31874" b="51428"/>
        <a:stretch>
          <a:fillRect/>
        </a:stretch>
      </xdr:blipFill>
      <xdr:spPr>
        <a:xfrm>
          <a:off x="142875" y="19050"/>
          <a:ext cx="1323975" cy="504825"/>
        </a:xfrm>
        <a:prstGeom prst="rect">
          <a:avLst/>
        </a:prstGeom>
        <a:noFill/>
        <a:ln w="9525" cmpd="sng">
          <a:solidFill>
            <a:srgbClr val="FFFF00"/>
          </a:solidFill>
          <a:headEnd type="none"/>
          <a:tailEnd type="none"/>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197</xdr:row>
      <xdr:rowOff>0</xdr:rowOff>
    </xdr:from>
    <xdr:to>
      <xdr:col>12</xdr:col>
      <xdr:colOff>1057275</xdr:colOff>
      <xdr:row>202</xdr:row>
      <xdr:rowOff>0</xdr:rowOff>
    </xdr:to>
    <xdr:sp>
      <xdr:nvSpPr>
        <xdr:cNvPr id="1" name="Text Box 1"/>
        <xdr:cNvSpPr txBox="1">
          <a:spLocks noChangeArrowheads="1"/>
        </xdr:cNvSpPr>
      </xdr:nvSpPr>
      <xdr:spPr>
        <a:xfrm>
          <a:off x="266700" y="44681775"/>
          <a:ext cx="6877050" cy="1143000"/>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just">
            <a:defRPr/>
          </a:pPr>
          <a:r>
            <a:rPr lang="en-US" cap="none" sz="1400" b="0" i="0" u="none" baseline="0">
              <a:solidFill>
                <a:srgbClr val="000000"/>
              </a:solidFill>
              <a:latin typeface="Times New Roman"/>
              <a:ea typeface="Times New Roman"/>
              <a:cs typeface="Times New Roman"/>
            </a:rPr>
            <a:t>For the current financial period ended 30 September 2008, the Group's net loan receivables grew by </a:t>
          </a:r>
          <a:r>
            <a:rPr lang="en-US" cap="none" sz="1400" b="0" i="0" u="none" baseline="0">
              <a:latin typeface="Times New Roman"/>
              <a:ea typeface="Times New Roman"/>
              <a:cs typeface="Times New Roman"/>
            </a:rPr>
            <a:t>47.4% or RM259.3</a:t>
          </a:r>
          <a:r>
            <a:rPr lang="en-US" cap="none" sz="1400" b="0" i="0" u="none" baseline="0">
              <a:solidFill>
                <a:srgbClr val="000000"/>
              </a:solidFill>
              <a:latin typeface="Times New Roman"/>
              <a:ea typeface="Times New Roman"/>
              <a:cs typeface="Times New Roman"/>
            </a:rPr>
            <a:t> million compared to the previous year's corresponding period. Revenue also grew from </a:t>
          </a:r>
          <a:r>
            <a:rPr lang="en-US" cap="none" sz="1400" b="0" i="0" u="none" baseline="0">
              <a:latin typeface="Times New Roman"/>
              <a:ea typeface="Times New Roman"/>
              <a:cs typeface="Times New Roman"/>
            </a:rPr>
            <a:t>RM62.6 million to RM101.7 mill</a:t>
          </a:r>
          <a:r>
            <a:rPr lang="en-US" cap="none" sz="1400" b="0" i="0" u="none" baseline="0">
              <a:solidFill>
                <a:srgbClr val="000000"/>
              </a:solidFill>
              <a:latin typeface="Times New Roman"/>
              <a:ea typeface="Times New Roman"/>
              <a:cs typeface="Times New Roman"/>
            </a:rPr>
            <a:t>ion, an increase of 62.5</a:t>
          </a:r>
          <a:r>
            <a:rPr lang="en-US" cap="none" sz="1400" b="0" i="0" u="none" baseline="0">
              <a:latin typeface="Times New Roman"/>
              <a:ea typeface="Times New Roman"/>
              <a:cs typeface="Times New Roman"/>
            </a:rPr>
            <a:t>%</a:t>
          </a:r>
          <a:r>
            <a:rPr lang="en-US" cap="none" sz="1400" b="0" i="0" u="none" baseline="0">
              <a:solidFill>
                <a:srgbClr val="000000"/>
              </a:solidFill>
              <a:latin typeface="Times New Roman"/>
              <a:ea typeface="Times New Roman"/>
              <a:cs typeface="Times New Roman"/>
            </a:rPr>
            <a:t>. This is mainly attributed to the significant improvement in t</a:t>
          </a:r>
          <a:r>
            <a:rPr lang="en-US" cap="none" sz="1400" b="0" i="0" u="none" baseline="0">
              <a:latin typeface="Times New Roman"/>
              <a:ea typeface="Times New Roman"/>
              <a:cs typeface="Times New Roman"/>
            </a:rPr>
            <a:t>he growth in demand for personal loan financing products</a:t>
          </a:r>
          <a:r>
            <a:rPr lang="en-US" cap="none" sz="1400" b="0" i="0" u="none" baseline="0">
              <a:solidFill>
                <a:srgbClr val="000000"/>
              </a:solidFill>
              <a:latin typeface="Times New Roman"/>
              <a:ea typeface="Times New Roman"/>
              <a:cs typeface="Times New Roman"/>
            </a:rPr>
            <a:t>.</a:t>
          </a:r>
        </a:p>
      </xdr:txBody>
    </xdr:sp>
    <xdr:clientData/>
  </xdr:twoCellAnchor>
  <xdr:oneCellAnchor>
    <xdr:from>
      <xdr:col>1</xdr:col>
      <xdr:colOff>190500</xdr:colOff>
      <xdr:row>256</xdr:row>
      <xdr:rowOff>200025</xdr:rowOff>
    </xdr:from>
    <xdr:ext cx="6000750" cy="314325"/>
    <xdr:sp>
      <xdr:nvSpPr>
        <xdr:cNvPr id="2" name="Text Box 2"/>
        <xdr:cNvSpPr txBox="1">
          <a:spLocks noChangeArrowheads="1"/>
        </xdr:cNvSpPr>
      </xdr:nvSpPr>
      <xdr:spPr>
        <a:xfrm>
          <a:off x="447675" y="58331100"/>
          <a:ext cx="6000750" cy="314325"/>
        </a:xfrm>
        <a:prstGeom prst="rect">
          <a:avLst/>
        </a:prstGeom>
        <a:noFill/>
        <a:ln w="9525" cmpd="sng">
          <a:noFill/>
        </a:ln>
      </xdr:spPr>
      <xdr:txBody>
        <a:bodyPr vertOverflow="clip" wrap="square" lIns="36576" tIns="32004" rIns="36576" bIns="0"/>
        <a:p>
          <a:pPr algn="just">
            <a:defRPr/>
          </a:pPr>
          <a:r>
            <a:rPr lang="en-US" cap="none" sz="1400" b="0" i="0" u="none" baseline="0">
              <a:solidFill>
                <a:srgbClr val="000000"/>
              </a:solidFill>
            </a:rPr>
            <a:t>Details of purchases and disposals of quoted securities are as follows:</a:t>
          </a:r>
        </a:p>
      </xdr:txBody>
    </xdr:sp>
    <xdr:clientData/>
  </xdr:oneCellAnchor>
  <xdr:twoCellAnchor>
    <xdr:from>
      <xdr:col>1</xdr:col>
      <xdr:colOff>9525</xdr:colOff>
      <xdr:row>59</xdr:row>
      <xdr:rowOff>9525</xdr:rowOff>
    </xdr:from>
    <xdr:to>
      <xdr:col>13</xdr:col>
      <xdr:colOff>0</xdr:colOff>
      <xdr:row>61</xdr:row>
      <xdr:rowOff>142875</xdr:rowOff>
    </xdr:to>
    <xdr:sp>
      <xdr:nvSpPr>
        <xdr:cNvPr id="3" name="Text Box 4"/>
        <xdr:cNvSpPr txBox="1">
          <a:spLocks noChangeArrowheads="1"/>
        </xdr:cNvSpPr>
      </xdr:nvSpPr>
      <xdr:spPr>
        <a:xfrm>
          <a:off x="266700" y="13306425"/>
          <a:ext cx="6886575" cy="590550"/>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just">
            <a:defRPr/>
          </a:pPr>
          <a:r>
            <a:rPr lang="en-US" cap="none" sz="1400" b="0" i="0" u="none" baseline="0">
              <a:solidFill>
                <a:srgbClr val="000000"/>
              </a:solidFill>
            </a:rPr>
            <a:t>There were no issuance, cancellation, repurchase, resale and repayment of debt and equity securities during the interim period under review except for the following:</a:t>
          </a:r>
        </a:p>
      </xdr:txBody>
    </xdr:sp>
    <xdr:clientData/>
  </xdr:twoCellAnchor>
  <xdr:twoCellAnchor>
    <xdr:from>
      <xdr:col>1</xdr:col>
      <xdr:colOff>9525</xdr:colOff>
      <xdr:row>135</xdr:row>
      <xdr:rowOff>9525</xdr:rowOff>
    </xdr:from>
    <xdr:to>
      <xdr:col>12</xdr:col>
      <xdr:colOff>1057275</xdr:colOff>
      <xdr:row>138</xdr:row>
      <xdr:rowOff>161925</xdr:rowOff>
    </xdr:to>
    <xdr:sp>
      <xdr:nvSpPr>
        <xdr:cNvPr id="4" name="Text Box 8"/>
        <xdr:cNvSpPr txBox="1">
          <a:spLocks noChangeArrowheads="1"/>
        </xdr:cNvSpPr>
      </xdr:nvSpPr>
      <xdr:spPr>
        <a:xfrm>
          <a:off x="266700" y="30527625"/>
          <a:ext cx="6877050" cy="838200"/>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just">
            <a:defRPr/>
          </a:pPr>
          <a:r>
            <a:rPr lang="en-US" cap="none" sz="1400" b="0" i="0" u="none" baseline="0">
              <a:solidFill>
                <a:srgbClr val="000000"/>
              </a:solidFill>
            </a:rPr>
            <a:t>On 5 September 2008, the Group acquired 100% equity interest in Mezzanine Enterprise Sdn. Bhd., a company incorporated in Malaysia and involved in the trading of properties, options, bonds and investments.</a:t>
          </a:r>
        </a:p>
      </xdr:txBody>
    </xdr:sp>
    <xdr:clientData/>
  </xdr:twoCellAnchor>
  <xdr:twoCellAnchor>
    <xdr:from>
      <xdr:col>1</xdr:col>
      <xdr:colOff>9525</xdr:colOff>
      <xdr:row>129</xdr:row>
      <xdr:rowOff>0</xdr:rowOff>
    </xdr:from>
    <xdr:to>
      <xdr:col>12</xdr:col>
      <xdr:colOff>1057275</xdr:colOff>
      <xdr:row>133</xdr:row>
      <xdr:rowOff>0</xdr:rowOff>
    </xdr:to>
    <xdr:sp>
      <xdr:nvSpPr>
        <xdr:cNvPr id="5" name="Text Box 9"/>
        <xdr:cNvSpPr txBox="1">
          <a:spLocks noChangeArrowheads="1"/>
        </xdr:cNvSpPr>
      </xdr:nvSpPr>
      <xdr:spPr>
        <a:xfrm>
          <a:off x="266700" y="29146500"/>
          <a:ext cx="6877050" cy="914400"/>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just">
            <a:defRPr/>
          </a:pPr>
          <a:r>
            <a:rPr lang="en-US" cap="none" sz="1400" b="0" i="0" u="none" baseline="0">
              <a:solidFill>
                <a:srgbClr val="000000"/>
              </a:solidFill>
            </a:rPr>
            <a:t>As at the date of this report, there were no events subsequent to the end of the period reported that materially affect the results of the Group for the financial period ended 30 September 2008.</a:t>
          </a:r>
        </a:p>
      </xdr:txBody>
    </xdr:sp>
    <xdr:clientData/>
  </xdr:twoCellAnchor>
  <xdr:twoCellAnchor>
    <xdr:from>
      <xdr:col>1</xdr:col>
      <xdr:colOff>0</xdr:colOff>
      <xdr:row>294</xdr:row>
      <xdr:rowOff>38100</xdr:rowOff>
    </xdr:from>
    <xdr:to>
      <xdr:col>13</xdr:col>
      <xdr:colOff>0</xdr:colOff>
      <xdr:row>296</xdr:row>
      <xdr:rowOff>171450</xdr:rowOff>
    </xdr:to>
    <xdr:sp>
      <xdr:nvSpPr>
        <xdr:cNvPr id="6" name="Text Box 10"/>
        <xdr:cNvSpPr txBox="1">
          <a:spLocks noChangeArrowheads="1"/>
        </xdr:cNvSpPr>
      </xdr:nvSpPr>
      <xdr:spPr>
        <a:xfrm>
          <a:off x="257175" y="66636900"/>
          <a:ext cx="6896100" cy="590550"/>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just">
            <a:defRPr/>
          </a:pPr>
          <a:r>
            <a:rPr lang="en-US" cap="none" sz="1400" b="0" i="0" u="none" baseline="0"/>
            <a:t>There were no corporate proposals announced or pending completion as at the date of this report.</a:t>
          </a:r>
        </a:p>
      </xdr:txBody>
    </xdr:sp>
    <xdr:clientData/>
  </xdr:twoCellAnchor>
  <xdr:oneCellAnchor>
    <xdr:from>
      <xdr:col>1</xdr:col>
      <xdr:colOff>0</xdr:colOff>
      <xdr:row>325</xdr:row>
      <xdr:rowOff>0</xdr:rowOff>
    </xdr:from>
    <xdr:ext cx="6686550" cy="638175"/>
    <xdr:sp>
      <xdr:nvSpPr>
        <xdr:cNvPr id="7" name="Text Box 12"/>
        <xdr:cNvSpPr txBox="1">
          <a:spLocks noChangeArrowheads="1"/>
        </xdr:cNvSpPr>
      </xdr:nvSpPr>
      <xdr:spPr>
        <a:xfrm>
          <a:off x="257175" y="73590150"/>
          <a:ext cx="6686550" cy="638175"/>
        </a:xfrm>
        <a:prstGeom prst="rect">
          <a:avLst/>
        </a:prstGeom>
        <a:noFill/>
        <a:ln w="9525" cmpd="sng">
          <a:noFill/>
        </a:ln>
      </xdr:spPr>
      <xdr:txBody>
        <a:bodyPr vertOverflow="clip" wrap="square" lIns="36576" tIns="32004" rIns="36576" bIns="0"/>
        <a:p>
          <a:pPr algn="just">
            <a:defRPr/>
          </a:pPr>
          <a:r>
            <a:rPr lang="en-US" cap="none" sz="1400" b="0" i="0" u="none" baseline="0">
              <a:solidFill>
                <a:srgbClr val="000000"/>
              </a:solidFill>
            </a:rPr>
            <a:t>There were no material changes in contingent liabilities since the last annual audited balance sheet as at 31 March 2008.</a:t>
          </a:r>
        </a:p>
      </xdr:txBody>
    </xdr:sp>
    <xdr:clientData/>
  </xdr:oneCellAnchor>
  <xdr:twoCellAnchor>
    <xdr:from>
      <xdr:col>1</xdr:col>
      <xdr:colOff>9525</xdr:colOff>
      <xdr:row>53</xdr:row>
      <xdr:rowOff>9525</xdr:rowOff>
    </xdr:from>
    <xdr:to>
      <xdr:col>12</xdr:col>
      <xdr:colOff>1028700</xdr:colOff>
      <xdr:row>56</xdr:row>
      <xdr:rowOff>200025</xdr:rowOff>
    </xdr:to>
    <xdr:sp>
      <xdr:nvSpPr>
        <xdr:cNvPr id="8" name="Text Box 14"/>
        <xdr:cNvSpPr txBox="1">
          <a:spLocks noChangeArrowheads="1"/>
        </xdr:cNvSpPr>
      </xdr:nvSpPr>
      <xdr:spPr>
        <a:xfrm>
          <a:off x="266700" y="11934825"/>
          <a:ext cx="6848475" cy="876300"/>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just">
            <a:defRPr/>
          </a:pPr>
          <a:r>
            <a:rPr lang="en-US" cap="none" sz="1400" b="0" i="0" u="none" baseline="0">
              <a:solidFill>
                <a:srgbClr val="000000"/>
              </a:solidFill>
            </a:rPr>
            <a:t>There were no significant changes in estimates that have a material effect in the current quarter and financial period to-date.</a:t>
          </a:r>
        </a:p>
      </xdr:txBody>
    </xdr:sp>
    <xdr:clientData/>
  </xdr:twoCellAnchor>
  <xdr:twoCellAnchor>
    <xdr:from>
      <xdr:col>1</xdr:col>
      <xdr:colOff>9525</xdr:colOff>
      <xdr:row>219</xdr:row>
      <xdr:rowOff>209550</xdr:rowOff>
    </xdr:from>
    <xdr:to>
      <xdr:col>13</xdr:col>
      <xdr:colOff>0</xdr:colOff>
      <xdr:row>225</xdr:row>
      <xdr:rowOff>19050</xdr:rowOff>
    </xdr:to>
    <xdr:sp>
      <xdr:nvSpPr>
        <xdr:cNvPr id="9" name="Text Box 17"/>
        <xdr:cNvSpPr txBox="1">
          <a:spLocks noChangeArrowheads="1"/>
        </xdr:cNvSpPr>
      </xdr:nvSpPr>
      <xdr:spPr>
        <a:xfrm>
          <a:off x="266700" y="49987200"/>
          <a:ext cx="6886575" cy="1123950"/>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just">
            <a:defRPr/>
          </a:pPr>
          <a:r>
            <a:rPr lang="en-US" cap="none" sz="1400" b="0" i="0" u="none" baseline="0"/>
            <a:t>The demand for personal loans is expected to remain strong while the Group continues to focus on product innovation and service delivery to improve its market share in the highly competitive environment. Barring any unforeseen circumstances, the Group therefore remains confident of improving its performance in the coming quarters for the financial year ending 31 March 2009.</a:t>
          </a:r>
        </a:p>
      </xdr:txBody>
    </xdr:sp>
    <xdr:clientData/>
  </xdr:twoCellAnchor>
  <xdr:oneCellAnchor>
    <xdr:from>
      <xdr:col>1</xdr:col>
      <xdr:colOff>9525</xdr:colOff>
      <xdr:row>245</xdr:row>
      <xdr:rowOff>9525</xdr:rowOff>
    </xdr:from>
    <xdr:ext cx="6877050" cy="781050"/>
    <xdr:sp>
      <xdr:nvSpPr>
        <xdr:cNvPr id="10" name="Text Box 18"/>
        <xdr:cNvSpPr txBox="1">
          <a:spLocks noChangeArrowheads="1"/>
        </xdr:cNvSpPr>
      </xdr:nvSpPr>
      <xdr:spPr>
        <a:xfrm>
          <a:off x="266700" y="55626000"/>
          <a:ext cx="6877050" cy="781050"/>
        </a:xfrm>
        <a:prstGeom prst="rect">
          <a:avLst/>
        </a:prstGeom>
        <a:noFill/>
        <a:ln w="9525" cmpd="sng">
          <a:noFill/>
        </a:ln>
      </xdr:spPr>
      <xdr:txBody>
        <a:bodyPr vertOverflow="clip" wrap="square" lIns="36576" tIns="32004" rIns="36576" bIns="0"/>
        <a:p>
          <a:pPr algn="just">
            <a:defRPr/>
          </a:pPr>
          <a:r>
            <a:rPr lang="en-US" cap="none" sz="1400" b="0" i="0" u="none" baseline="0">
              <a:solidFill>
                <a:srgbClr val="000000"/>
              </a:solidFill>
            </a:rPr>
            <a:t>The effective tax rate of the Group in the current quarter is lower than the statutory tax rate as a result of certain income which is not taxable for tax purposes and utilisation of unabsorbed business losses brought forward.</a:t>
          </a:r>
        </a:p>
      </xdr:txBody>
    </xdr:sp>
    <xdr:clientData/>
  </xdr:oneCellAnchor>
  <xdr:twoCellAnchor>
    <xdr:from>
      <xdr:col>1</xdr:col>
      <xdr:colOff>9525</xdr:colOff>
      <xdr:row>37</xdr:row>
      <xdr:rowOff>9525</xdr:rowOff>
    </xdr:from>
    <xdr:to>
      <xdr:col>13</xdr:col>
      <xdr:colOff>0</xdr:colOff>
      <xdr:row>39</xdr:row>
      <xdr:rowOff>171450</xdr:rowOff>
    </xdr:to>
    <xdr:sp>
      <xdr:nvSpPr>
        <xdr:cNvPr id="11" name="Text Box 22"/>
        <xdr:cNvSpPr txBox="1">
          <a:spLocks noChangeArrowheads="1"/>
        </xdr:cNvSpPr>
      </xdr:nvSpPr>
      <xdr:spPr>
        <a:xfrm>
          <a:off x="266700" y="8429625"/>
          <a:ext cx="6886575" cy="619125"/>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rPr>
            <a:t>The auditors' report on the preceding annual audited financial statements was not subject to any qualification.</a:t>
          </a:r>
        </a:p>
      </xdr:txBody>
    </xdr:sp>
    <xdr:clientData/>
  </xdr:twoCellAnchor>
  <xdr:twoCellAnchor>
    <xdr:from>
      <xdr:col>1</xdr:col>
      <xdr:colOff>209550</xdr:colOff>
      <xdr:row>269</xdr:row>
      <xdr:rowOff>85725</xdr:rowOff>
    </xdr:from>
    <xdr:to>
      <xdr:col>12</xdr:col>
      <xdr:colOff>771525</xdr:colOff>
      <xdr:row>271</xdr:row>
      <xdr:rowOff>19050</xdr:rowOff>
    </xdr:to>
    <xdr:sp>
      <xdr:nvSpPr>
        <xdr:cNvPr id="12" name="Text Box 27"/>
        <xdr:cNvSpPr txBox="1">
          <a:spLocks noChangeArrowheads="1"/>
        </xdr:cNvSpPr>
      </xdr:nvSpPr>
      <xdr:spPr>
        <a:xfrm>
          <a:off x="466725" y="61188600"/>
          <a:ext cx="6391275" cy="276225"/>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rPr>
            <a:t>Investment in quoted real estate investment trust units as at 30 September 2008:</a:t>
          </a:r>
        </a:p>
      </xdr:txBody>
    </xdr:sp>
    <xdr:clientData/>
  </xdr:twoCellAnchor>
  <xdr:twoCellAnchor>
    <xdr:from>
      <xdr:col>1</xdr:col>
      <xdr:colOff>247650</xdr:colOff>
      <xdr:row>279</xdr:row>
      <xdr:rowOff>200025</xdr:rowOff>
    </xdr:from>
    <xdr:to>
      <xdr:col>12</xdr:col>
      <xdr:colOff>85725</xdr:colOff>
      <xdr:row>281</xdr:row>
      <xdr:rowOff>47625</xdr:rowOff>
    </xdr:to>
    <xdr:sp>
      <xdr:nvSpPr>
        <xdr:cNvPr id="13" name="Text Box 28"/>
        <xdr:cNvSpPr txBox="1">
          <a:spLocks noChangeArrowheads="1"/>
        </xdr:cNvSpPr>
      </xdr:nvSpPr>
      <xdr:spPr>
        <a:xfrm>
          <a:off x="504825" y="63474600"/>
          <a:ext cx="5667375" cy="304800"/>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rPr>
            <a:t>Investments in quoted securities as at 30 September 2008:</a:t>
          </a:r>
        </a:p>
      </xdr:txBody>
    </xdr:sp>
    <xdr:clientData/>
  </xdr:twoCellAnchor>
  <xdr:twoCellAnchor>
    <xdr:from>
      <xdr:col>1</xdr:col>
      <xdr:colOff>9525</xdr:colOff>
      <xdr:row>299</xdr:row>
      <xdr:rowOff>0</xdr:rowOff>
    </xdr:from>
    <xdr:to>
      <xdr:col>12</xdr:col>
      <xdr:colOff>1047750</xdr:colOff>
      <xdr:row>302</xdr:row>
      <xdr:rowOff>9525</xdr:rowOff>
    </xdr:to>
    <xdr:sp>
      <xdr:nvSpPr>
        <xdr:cNvPr id="14" name="Text Box 29"/>
        <xdr:cNvSpPr txBox="1">
          <a:spLocks noChangeArrowheads="1"/>
        </xdr:cNvSpPr>
      </xdr:nvSpPr>
      <xdr:spPr>
        <a:xfrm>
          <a:off x="266700" y="67741800"/>
          <a:ext cx="6867525" cy="695325"/>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rPr>
            <a:t>Total borrowings (all denominated in Ringgit Malaysia) of the Group as at 30 September 2008 are as follows:</a:t>
          </a:r>
        </a:p>
      </xdr:txBody>
    </xdr:sp>
    <xdr:clientData/>
  </xdr:twoCellAnchor>
  <xdr:twoCellAnchor>
    <xdr:from>
      <xdr:col>1</xdr:col>
      <xdr:colOff>9525</xdr:colOff>
      <xdr:row>331</xdr:row>
      <xdr:rowOff>0</xdr:rowOff>
    </xdr:from>
    <xdr:to>
      <xdr:col>13</xdr:col>
      <xdr:colOff>0</xdr:colOff>
      <xdr:row>333</xdr:row>
      <xdr:rowOff>19050</xdr:rowOff>
    </xdr:to>
    <xdr:sp>
      <xdr:nvSpPr>
        <xdr:cNvPr id="15" name="Text Box 30"/>
        <xdr:cNvSpPr txBox="1">
          <a:spLocks noChangeArrowheads="1"/>
        </xdr:cNvSpPr>
      </xdr:nvSpPr>
      <xdr:spPr>
        <a:xfrm>
          <a:off x="266700" y="74961750"/>
          <a:ext cx="6886575" cy="476250"/>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rPr>
            <a:t>There were no material off-balance sheet financial instruments as at the date of this report.</a:t>
          </a:r>
        </a:p>
      </xdr:txBody>
    </xdr:sp>
    <xdr:clientData/>
  </xdr:twoCellAnchor>
  <xdr:twoCellAnchor>
    <xdr:from>
      <xdr:col>1</xdr:col>
      <xdr:colOff>9525</xdr:colOff>
      <xdr:row>336</xdr:row>
      <xdr:rowOff>9525</xdr:rowOff>
    </xdr:from>
    <xdr:to>
      <xdr:col>13</xdr:col>
      <xdr:colOff>0</xdr:colOff>
      <xdr:row>338</xdr:row>
      <xdr:rowOff>0</xdr:rowOff>
    </xdr:to>
    <xdr:sp>
      <xdr:nvSpPr>
        <xdr:cNvPr id="16" name="Text Box 31"/>
        <xdr:cNvSpPr txBox="1">
          <a:spLocks noChangeArrowheads="1"/>
        </xdr:cNvSpPr>
      </xdr:nvSpPr>
      <xdr:spPr>
        <a:xfrm>
          <a:off x="266700" y="76114275"/>
          <a:ext cx="6886575" cy="447675"/>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rPr>
            <a:t>There were no pending material litigations for the Group as at the date of this report.</a:t>
          </a:r>
        </a:p>
      </xdr:txBody>
    </xdr:sp>
    <xdr:clientData/>
  </xdr:twoCellAnchor>
  <xdr:twoCellAnchor>
    <xdr:from>
      <xdr:col>0</xdr:col>
      <xdr:colOff>0</xdr:colOff>
      <xdr:row>0</xdr:row>
      <xdr:rowOff>19050</xdr:rowOff>
    </xdr:from>
    <xdr:to>
      <xdr:col>1</xdr:col>
      <xdr:colOff>1028700</xdr:colOff>
      <xdr:row>1</xdr:row>
      <xdr:rowOff>0</xdr:rowOff>
    </xdr:to>
    <xdr:pic>
      <xdr:nvPicPr>
        <xdr:cNvPr id="17" name="Picture 34" descr="Rce"/>
        <xdr:cNvPicPr preferRelativeResize="1">
          <a:picLocks noChangeAspect="1"/>
        </xdr:cNvPicPr>
      </xdr:nvPicPr>
      <xdr:blipFill>
        <a:blip r:embed="rId1"/>
        <a:srcRect l="26277" t="14857" r="31874" b="51428"/>
        <a:stretch>
          <a:fillRect/>
        </a:stretch>
      </xdr:blipFill>
      <xdr:spPr>
        <a:xfrm>
          <a:off x="0" y="19050"/>
          <a:ext cx="1285875" cy="504825"/>
        </a:xfrm>
        <a:prstGeom prst="rect">
          <a:avLst/>
        </a:prstGeom>
        <a:noFill/>
        <a:ln w="9525" cmpd="sng">
          <a:solidFill>
            <a:srgbClr val="FFFF00"/>
          </a:solidFill>
          <a:headEnd type="none"/>
          <a:tailEnd type="none"/>
        </a:ln>
      </xdr:spPr>
    </xdr:pic>
    <xdr:clientData/>
  </xdr:twoCellAnchor>
  <xdr:twoCellAnchor>
    <xdr:from>
      <xdr:col>1</xdr:col>
      <xdr:colOff>0</xdr:colOff>
      <xdr:row>8</xdr:row>
      <xdr:rowOff>0</xdr:rowOff>
    </xdr:from>
    <xdr:to>
      <xdr:col>12</xdr:col>
      <xdr:colOff>1057275</xdr:colOff>
      <xdr:row>13</xdr:row>
      <xdr:rowOff>123825</xdr:rowOff>
    </xdr:to>
    <xdr:sp>
      <xdr:nvSpPr>
        <xdr:cNvPr id="18" name="Text Box 33"/>
        <xdr:cNvSpPr txBox="1">
          <a:spLocks noChangeArrowheads="1"/>
        </xdr:cNvSpPr>
      </xdr:nvSpPr>
      <xdr:spPr>
        <a:xfrm>
          <a:off x="257175" y="2095500"/>
          <a:ext cx="6886575" cy="1266825"/>
        </a:xfrm>
        <a:prstGeom prst="rect">
          <a:avLst/>
        </a:prstGeom>
        <a:noFill/>
        <a:ln w="9525" cmpd="sng">
          <a:noFill/>
        </a:ln>
      </xdr:spPr>
      <xdr:txBody>
        <a:bodyPr vertOverflow="clip" wrap="square" lIns="36576" tIns="32004" rIns="36576" bIns="0"/>
        <a:p>
          <a:pPr algn="just">
            <a:defRPr/>
          </a:pPr>
          <a:r>
            <a:rPr lang="en-US" cap="none" sz="1400" b="0" i="0" u="none" baseline="0">
              <a:solidFill>
                <a:srgbClr val="000000"/>
              </a:solidFill>
            </a:rPr>
            <a:t>This interim financial report is unaudited and has been prepared in accordance with the requirements of FRS 134 Interim Financial Reporting issued by the Malaysian Accounting Standards Board ("MASB") and Paragraph 9.22 of the Listing Requirements of Bursa Malaysia Securities Berhad. The interim financial report should be read in conjunction with the audited financial statements of the Company for the financial year ended 31 March 2008.</a:t>
          </a:r>
        </a:p>
      </xdr:txBody>
    </xdr:sp>
    <xdr:clientData/>
  </xdr:twoCellAnchor>
  <xdr:twoCellAnchor>
    <xdr:from>
      <xdr:col>1</xdr:col>
      <xdr:colOff>9525</xdr:colOff>
      <xdr:row>43</xdr:row>
      <xdr:rowOff>0</xdr:rowOff>
    </xdr:from>
    <xdr:to>
      <xdr:col>13</xdr:col>
      <xdr:colOff>0</xdr:colOff>
      <xdr:row>43</xdr:row>
      <xdr:rowOff>238125</xdr:rowOff>
    </xdr:to>
    <xdr:sp>
      <xdr:nvSpPr>
        <xdr:cNvPr id="19" name="Text Box 36"/>
        <xdr:cNvSpPr txBox="1">
          <a:spLocks noChangeArrowheads="1"/>
        </xdr:cNvSpPr>
      </xdr:nvSpPr>
      <xdr:spPr>
        <a:xfrm>
          <a:off x="266700" y="9696450"/>
          <a:ext cx="6886575" cy="238125"/>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rPr>
            <a:t>The Group's operations were not materially affected by seasonal or cyclical factors.</a:t>
          </a:r>
        </a:p>
      </xdr:txBody>
    </xdr:sp>
    <xdr:clientData/>
  </xdr:twoCellAnchor>
  <xdr:twoCellAnchor>
    <xdr:from>
      <xdr:col>1</xdr:col>
      <xdr:colOff>9525</xdr:colOff>
      <xdr:row>48</xdr:row>
      <xdr:rowOff>0</xdr:rowOff>
    </xdr:from>
    <xdr:to>
      <xdr:col>13</xdr:col>
      <xdr:colOff>0</xdr:colOff>
      <xdr:row>50</xdr:row>
      <xdr:rowOff>47625</xdr:rowOff>
    </xdr:to>
    <xdr:sp>
      <xdr:nvSpPr>
        <xdr:cNvPr id="20" name="Text Box 37"/>
        <xdr:cNvSpPr txBox="1">
          <a:spLocks noChangeArrowheads="1"/>
        </xdr:cNvSpPr>
      </xdr:nvSpPr>
      <xdr:spPr>
        <a:xfrm>
          <a:off x="266700" y="10839450"/>
          <a:ext cx="6886575" cy="504825"/>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rPr>
            <a:t>There were no unusual items in the current quarter and financial period to-date.</a:t>
          </a:r>
        </a:p>
      </xdr:txBody>
    </xdr:sp>
    <xdr:clientData/>
  </xdr:twoCellAnchor>
  <xdr:twoCellAnchor>
    <xdr:from>
      <xdr:col>1</xdr:col>
      <xdr:colOff>0</xdr:colOff>
      <xdr:row>17</xdr:row>
      <xdr:rowOff>0</xdr:rowOff>
    </xdr:from>
    <xdr:to>
      <xdr:col>13</xdr:col>
      <xdr:colOff>0</xdr:colOff>
      <xdr:row>22</xdr:row>
      <xdr:rowOff>0</xdr:rowOff>
    </xdr:to>
    <xdr:sp>
      <xdr:nvSpPr>
        <xdr:cNvPr id="21" name="Text Box 39"/>
        <xdr:cNvSpPr txBox="1">
          <a:spLocks noChangeArrowheads="1"/>
        </xdr:cNvSpPr>
      </xdr:nvSpPr>
      <xdr:spPr>
        <a:xfrm>
          <a:off x="257175" y="4019550"/>
          <a:ext cx="6896100" cy="1143000"/>
        </a:xfrm>
        <a:prstGeom prst="rect">
          <a:avLst/>
        </a:prstGeom>
        <a:noFill/>
        <a:ln w="9525" cmpd="sng">
          <a:noFill/>
        </a:ln>
      </xdr:spPr>
      <xdr:txBody>
        <a:bodyPr vertOverflow="clip" wrap="square" lIns="36576" tIns="32004" rIns="36576" bIns="0"/>
        <a:p>
          <a:pPr algn="just">
            <a:defRPr/>
          </a:pPr>
          <a:r>
            <a:rPr lang="en-US" cap="none" sz="1400" b="0" i="0" u="none" baseline="0">
              <a:solidFill>
                <a:srgbClr val="000000"/>
              </a:solidFill>
            </a:rPr>
            <a:t>The accounting policies adopted by the Group in this interim financial report are consistent with those adopted in the annual audited financial statements for the year ended 31 March 2008. In the current financial year, the Group adopted the following applicable new/revised Financial Reporting Standard ("FRS") effective for the financial period commencing on 1 April 2008:</a:t>
          </a:r>
        </a:p>
      </xdr:txBody>
    </xdr:sp>
    <xdr:clientData/>
  </xdr:twoCellAnchor>
  <xdr:oneCellAnchor>
    <xdr:from>
      <xdr:col>1</xdr:col>
      <xdr:colOff>9525</xdr:colOff>
      <xdr:row>252</xdr:row>
      <xdr:rowOff>28575</xdr:rowOff>
    </xdr:from>
    <xdr:ext cx="6886575" cy="619125"/>
    <xdr:sp>
      <xdr:nvSpPr>
        <xdr:cNvPr id="22" name="Text Box 41"/>
        <xdr:cNvSpPr txBox="1">
          <a:spLocks noChangeArrowheads="1"/>
        </xdr:cNvSpPr>
      </xdr:nvSpPr>
      <xdr:spPr>
        <a:xfrm>
          <a:off x="266700" y="57245250"/>
          <a:ext cx="6886575" cy="619125"/>
        </a:xfrm>
        <a:prstGeom prst="rect">
          <a:avLst/>
        </a:prstGeom>
        <a:noFill/>
        <a:ln w="9525" cmpd="sng">
          <a:noFill/>
        </a:ln>
      </xdr:spPr>
      <xdr:txBody>
        <a:bodyPr vertOverflow="clip" wrap="square" lIns="36576" tIns="32004" rIns="36576" bIns="0"/>
        <a:p>
          <a:pPr algn="just">
            <a:defRPr/>
          </a:pPr>
          <a:r>
            <a:rPr lang="en-US" cap="none" sz="1400" b="0" i="0" u="none" baseline="0">
              <a:solidFill>
                <a:srgbClr val="000000"/>
              </a:solidFill>
            </a:rPr>
            <a:t>There were no sales of any unquoted investments and/or properties by the Group during the current quarter and financial period to-date.</a:t>
          </a:r>
        </a:p>
      </xdr:txBody>
    </xdr:sp>
    <xdr:clientData/>
  </xdr:oneCellAnchor>
  <xdr:twoCellAnchor>
    <xdr:from>
      <xdr:col>1</xdr:col>
      <xdr:colOff>9525</xdr:colOff>
      <xdr:row>355</xdr:row>
      <xdr:rowOff>200025</xdr:rowOff>
    </xdr:from>
    <xdr:to>
      <xdr:col>13</xdr:col>
      <xdr:colOff>0</xdr:colOff>
      <xdr:row>359</xdr:row>
      <xdr:rowOff>133350</xdr:rowOff>
    </xdr:to>
    <xdr:sp>
      <xdr:nvSpPr>
        <xdr:cNvPr id="23" name="Text Box 44"/>
        <xdr:cNvSpPr txBox="1">
          <a:spLocks noChangeArrowheads="1"/>
        </xdr:cNvSpPr>
      </xdr:nvSpPr>
      <xdr:spPr>
        <a:xfrm>
          <a:off x="266700" y="80457675"/>
          <a:ext cx="6886575" cy="819150"/>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rPr>
            <a:t>Basic earnings per share for the quarter is calculated by dividing the net profit attributable to ordinary equity holders by the weighted average number of ordinary shares in issue during the period.</a:t>
          </a:r>
        </a:p>
      </xdr:txBody>
    </xdr:sp>
    <xdr:clientData/>
  </xdr:twoCellAnchor>
  <xdr:twoCellAnchor>
    <xdr:from>
      <xdr:col>1</xdr:col>
      <xdr:colOff>9525</xdr:colOff>
      <xdr:row>360</xdr:row>
      <xdr:rowOff>9525</xdr:rowOff>
    </xdr:from>
    <xdr:to>
      <xdr:col>13</xdr:col>
      <xdr:colOff>0</xdr:colOff>
      <xdr:row>363</xdr:row>
      <xdr:rowOff>219075</xdr:rowOff>
    </xdr:to>
    <xdr:sp>
      <xdr:nvSpPr>
        <xdr:cNvPr id="24" name="Text Box 45"/>
        <xdr:cNvSpPr txBox="1">
          <a:spLocks noChangeArrowheads="1"/>
        </xdr:cNvSpPr>
      </xdr:nvSpPr>
      <xdr:spPr>
        <a:xfrm>
          <a:off x="266700" y="81381600"/>
          <a:ext cx="6886575" cy="895350"/>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rPr>
            <a:t>The Company does not have in issue any financial instruments or other contract that may entitle its holder to ordinary shares and therefore dilutive to its basic earnings per share.</a:t>
          </a:r>
        </a:p>
      </xdr:txBody>
    </xdr:sp>
    <xdr:clientData/>
  </xdr:twoCellAnchor>
  <xdr:twoCellAnchor>
    <xdr:from>
      <xdr:col>1</xdr:col>
      <xdr:colOff>0</xdr:colOff>
      <xdr:row>29</xdr:row>
      <xdr:rowOff>209550</xdr:rowOff>
    </xdr:from>
    <xdr:to>
      <xdr:col>13</xdr:col>
      <xdr:colOff>0</xdr:colOff>
      <xdr:row>34</xdr:row>
      <xdr:rowOff>0</xdr:rowOff>
    </xdr:to>
    <xdr:sp>
      <xdr:nvSpPr>
        <xdr:cNvPr id="25" name="Text Box 48"/>
        <xdr:cNvSpPr txBox="1">
          <a:spLocks noChangeArrowheads="1"/>
        </xdr:cNvSpPr>
      </xdr:nvSpPr>
      <xdr:spPr>
        <a:xfrm>
          <a:off x="257175" y="6972300"/>
          <a:ext cx="6896100" cy="828675"/>
        </a:xfrm>
        <a:prstGeom prst="rect">
          <a:avLst/>
        </a:prstGeom>
        <a:noFill/>
        <a:ln w="9525" cmpd="sng">
          <a:noFill/>
        </a:ln>
      </xdr:spPr>
      <xdr:txBody>
        <a:bodyPr vertOverflow="clip" wrap="square" lIns="36576" tIns="32004" rIns="36576" bIns="0"/>
        <a:p>
          <a:pPr algn="just">
            <a:defRPr/>
          </a:pPr>
          <a:r>
            <a:rPr lang="en-US" cap="none" sz="1400" b="0" i="0" u="none" baseline="0">
              <a:solidFill>
                <a:srgbClr val="000000"/>
              </a:solidFill>
            </a:rPr>
            <a:t>The adoption of the above FRSs and Amendment does not have any significant financial impact on the financial statements of the Group.</a:t>
          </a:r>
        </a:p>
      </xdr:txBody>
    </xdr:sp>
    <xdr:clientData/>
  </xdr:twoCellAnchor>
  <xdr:twoCellAnchor>
    <xdr:from>
      <xdr:col>1</xdr:col>
      <xdr:colOff>9525</xdr:colOff>
      <xdr:row>210</xdr:row>
      <xdr:rowOff>0</xdr:rowOff>
    </xdr:from>
    <xdr:to>
      <xdr:col>13</xdr:col>
      <xdr:colOff>0</xdr:colOff>
      <xdr:row>214</xdr:row>
      <xdr:rowOff>0</xdr:rowOff>
    </xdr:to>
    <xdr:sp>
      <xdr:nvSpPr>
        <xdr:cNvPr id="26" name="Text Box 49"/>
        <xdr:cNvSpPr txBox="1">
          <a:spLocks noChangeArrowheads="1"/>
        </xdr:cNvSpPr>
      </xdr:nvSpPr>
      <xdr:spPr>
        <a:xfrm>
          <a:off x="266700" y="47720250"/>
          <a:ext cx="6886575" cy="914400"/>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just">
            <a:defRPr/>
          </a:pPr>
          <a:r>
            <a:rPr lang="en-US" cap="none" sz="1400" b="0" i="0" u="none" baseline="0">
              <a:solidFill>
                <a:srgbClr val="000000"/>
              </a:solidFill>
              <a:latin typeface="Times New Roman"/>
              <a:ea typeface="Times New Roman"/>
              <a:cs typeface="Times New Roman"/>
            </a:rPr>
            <a:t>For the current quarter under review, the Group recorded a revenue of RM</a:t>
          </a:r>
          <a:r>
            <a:rPr lang="en-US" cap="none" sz="1400" b="0" i="0" u="none" baseline="0">
              <a:latin typeface="Times New Roman"/>
              <a:ea typeface="Times New Roman"/>
              <a:cs typeface="Times New Roman"/>
            </a:rPr>
            <a:t>54.6 million, an increase of 15.9%, as compared to RM47.1 million in</a:t>
          </a:r>
          <a:r>
            <a:rPr lang="en-US" cap="none" sz="1400" b="0" i="0" u="none" baseline="0">
              <a:solidFill>
                <a:srgbClr val="000000"/>
              </a:solidFill>
              <a:latin typeface="Times New Roman"/>
              <a:ea typeface="Times New Roman"/>
              <a:cs typeface="Times New Roman"/>
            </a:rPr>
            <a:t> the preceding quarter. The increase in revenue was mainly attributed to the </a:t>
          </a:r>
          <a:r>
            <a:rPr lang="en-US" cap="none" sz="1400" b="0" i="0" u="none" baseline="0">
              <a:latin typeface="Times New Roman"/>
              <a:ea typeface="Times New Roman"/>
              <a:cs typeface="Times New Roman"/>
            </a:rPr>
            <a:t>growth in loan receivables from its loan financing business.</a:t>
          </a:r>
        </a:p>
      </xdr:txBody>
    </xdr:sp>
    <xdr:clientData/>
  </xdr:twoCellAnchor>
  <xdr:twoCellAnchor>
    <xdr:from>
      <xdr:col>1</xdr:col>
      <xdr:colOff>9525</xdr:colOff>
      <xdr:row>202</xdr:row>
      <xdr:rowOff>57150</xdr:rowOff>
    </xdr:from>
    <xdr:to>
      <xdr:col>12</xdr:col>
      <xdr:colOff>1057275</xdr:colOff>
      <xdr:row>206</xdr:row>
      <xdr:rowOff>152400</xdr:rowOff>
    </xdr:to>
    <xdr:sp>
      <xdr:nvSpPr>
        <xdr:cNvPr id="27" name="Text Box 50"/>
        <xdr:cNvSpPr txBox="1">
          <a:spLocks noChangeArrowheads="1"/>
        </xdr:cNvSpPr>
      </xdr:nvSpPr>
      <xdr:spPr>
        <a:xfrm>
          <a:off x="266700" y="45881925"/>
          <a:ext cx="6877050" cy="1009650"/>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just">
            <a:defRPr/>
          </a:pPr>
          <a:r>
            <a:rPr lang="en-US" cap="none" sz="1400" b="0" i="0" u="none" baseline="0">
              <a:solidFill>
                <a:srgbClr val="000000"/>
              </a:solidFill>
              <a:latin typeface="Times New Roman"/>
              <a:ea typeface="Times New Roman"/>
              <a:cs typeface="Times New Roman"/>
            </a:rPr>
            <a:t>The Group recorded a </a:t>
          </a:r>
          <a:r>
            <a:rPr lang="en-US" cap="none" sz="1400" b="0" i="0" u="none" baseline="0">
              <a:latin typeface="Times New Roman"/>
              <a:ea typeface="Times New Roman"/>
              <a:cs typeface="Times New Roman"/>
            </a:rPr>
            <a:t>net profit of RM29.9 </a:t>
          </a:r>
          <a:r>
            <a:rPr lang="en-US" cap="none" sz="1400" b="0" i="0" u="none" baseline="0">
              <a:solidFill>
                <a:srgbClr val="000000"/>
              </a:solidFill>
              <a:latin typeface="Times New Roman"/>
              <a:ea typeface="Times New Roman"/>
              <a:cs typeface="Times New Roman"/>
            </a:rPr>
            <a:t>million for the current financial period ended 30 September 2008. This is an improvement of 30</a:t>
          </a:r>
          <a:r>
            <a:rPr lang="en-US" cap="none" sz="1400" b="0" i="0" u="none" baseline="0">
              <a:latin typeface="Times New Roman"/>
              <a:ea typeface="Times New Roman"/>
              <a:cs typeface="Times New Roman"/>
            </a:rPr>
            <a:t>.2% compared to the previous year's corresponding period, attributed mainly to the improved performance of its loan financing business.</a:t>
          </a:r>
        </a:p>
      </xdr:txBody>
    </xdr:sp>
    <xdr:clientData/>
  </xdr:twoCellAnchor>
  <xdr:twoCellAnchor>
    <xdr:from>
      <xdr:col>1</xdr:col>
      <xdr:colOff>9525</xdr:colOff>
      <xdr:row>214</xdr:row>
      <xdr:rowOff>0</xdr:rowOff>
    </xdr:from>
    <xdr:to>
      <xdr:col>12</xdr:col>
      <xdr:colOff>1057275</xdr:colOff>
      <xdr:row>217</xdr:row>
      <xdr:rowOff>171450</xdr:rowOff>
    </xdr:to>
    <xdr:sp>
      <xdr:nvSpPr>
        <xdr:cNvPr id="28" name="Text Box 51"/>
        <xdr:cNvSpPr txBox="1">
          <a:spLocks noChangeArrowheads="1"/>
        </xdr:cNvSpPr>
      </xdr:nvSpPr>
      <xdr:spPr>
        <a:xfrm>
          <a:off x="266700" y="48634650"/>
          <a:ext cx="6877050" cy="857250"/>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just">
            <a:defRPr/>
          </a:pPr>
          <a:r>
            <a:rPr lang="en-US" cap="none" sz="1400" b="0" i="0" u="none" baseline="0">
              <a:solidFill>
                <a:srgbClr val="000000"/>
              </a:solidFill>
              <a:latin typeface="Times New Roman"/>
              <a:ea typeface="Times New Roman"/>
              <a:cs typeface="Times New Roman"/>
            </a:rPr>
            <a:t>Profit before tax for the current quarter was RM19.5</a:t>
          </a:r>
          <a:r>
            <a:rPr lang="en-US" cap="none" sz="1400" b="0" i="0" u="none" baseline="0">
              <a:latin typeface="Times New Roman"/>
              <a:ea typeface="Times New Roman"/>
              <a:cs typeface="Times New Roman"/>
            </a:rPr>
            <a:t> million, higher than the preceding quarter of RM17.1 millio</a:t>
          </a:r>
          <a:r>
            <a:rPr lang="en-US" cap="none" sz="1400" b="0" i="0" u="none" baseline="0">
              <a:solidFill>
                <a:srgbClr val="000000"/>
              </a:solidFill>
              <a:latin typeface="Times New Roman"/>
              <a:ea typeface="Times New Roman"/>
              <a:cs typeface="Times New Roman"/>
            </a:rPr>
            <a:t>n mai</a:t>
          </a:r>
          <a:r>
            <a:rPr lang="en-US" cap="none" sz="1400" b="0" i="0" u="none" baseline="0">
              <a:latin typeface="Times New Roman"/>
              <a:ea typeface="Times New Roman"/>
              <a:cs typeface="Times New Roman"/>
            </a:rPr>
            <a:t>nly due to the growth in revenue from its loan financing business.</a:t>
          </a:r>
        </a:p>
      </xdr:txBody>
    </xdr:sp>
    <xdr:clientData/>
  </xdr:twoCellAnchor>
  <xdr:twoCellAnchor>
    <xdr:from>
      <xdr:col>1</xdr:col>
      <xdr:colOff>228600</xdr:colOff>
      <xdr:row>75</xdr:row>
      <xdr:rowOff>180975</xdr:rowOff>
    </xdr:from>
    <xdr:to>
      <xdr:col>12</xdr:col>
      <xdr:colOff>1057275</xdr:colOff>
      <xdr:row>79</xdr:row>
      <xdr:rowOff>0</xdr:rowOff>
    </xdr:to>
    <xdr:sp>
      <xdr:nvSpPr>
        <xdr:cNvPr id="29" name="Text Box 53"/>
        <xdr:cNvSpPr txBox="1">
          <a:spLocks noChangeArrowheads="1"/>
        </xdr:cNvSpPr>
      </xdr:nvSpPr>
      <xdr:spPr>
        <a:xfrm>
          <a:off x="485775" y="17135475"/>
          <a:ext cx="6657975" cy="742950"/>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just">
            <a:defRPr/>
          </a:pPr>
          <a:r>
            <a:rPr lang="en-US" cap="none" sz="1400" b="0" i="0" u="none" baseline="0">
              <a:solidFill>
                <a:srgbClr val="000000"/>
              </a:solidFill>
            </a:rPr>
            <a:t>Repayment of the Underwritten Commercial Papers ("CPs") by RCE Premier Sdn Bhd, a subsidiary of the Company, as follows:</a:t>
          </a:r>
        </a:p>
      </xdr:txBody>
    </xdr:sp>
    <xdr:clientData/>
  </xdr:twoCellAnchor>
  <xdr:twoCellAnchor>
    <xdr:from>
      <xdr:col>1</xdr:col>
      <xdr:colOff>228600</xdr:colOff>
      <xdr:row>61</xdr:row>
      <xdr:rowOff>209550</xdr:rowOff>
    </xdr:from>
    <xdr:to>
      <xdr:col>13</xdr:col>
      <xdr:colOff>0</xdr:colOff>
      <xdr:row>64</xdr:row>
      <xdr:rowOff>152400</xdr:rowOff>
    </xdr:to>
    <xdr:sp>
      <xdr:nvSpPr>
        <xdr:cNvPr id="30" name="Text Box 54"/>
        <xdr:cNvSpPr txBox="1">
          <a:spLocks noChangeArrowheads="1"/>
        </xdr:cNvSpPr>
      </xdr:nvSpPr>
      <xdr:spPr>
        <a:xfrm>
          <a:off x="485775" y="13963650"/>
          <a:ext cx="6667500" cy="628650"/>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just">
            <a:defRPr/>
          </a:pPr>
          <a:r>
            <a:rPr lang="en-US" cap="none" sz="1400" b="0" i="0" u="none" baseline="0">
              <a:solidFill>
                <a:srgbClr val="000000"/>
              </a:solidFill>
            </a:rPr>
            <a:t>Issuance of the Asset-Backed Securities ("ABS") by Tresor Assets Berhad, a subsidiary of the Company, as follows:</a:t>
          </a:r>
        </a:p>
      </xdr:txBody>
    </xdr:sp>
    <xdr:clientData/>
  </xdr:twoCellAnchor>
  <xdr:twoCellAnchor>
    <xdr:from>
      <xdr:col>1</xdr:col>
      <xdr:colOff>9525</xdr:colOff>
      <xdr:row>228</xdr:row>
      <xdr:rowOff>0</xdr:rowOff>
    </xdr:from>
    <xdr:to>
      <xdr:col>13</xdr:col>
      <xdr:colOff>0</xdr:colOff>
      <xdr:row>230</xdr:row>
      <xdr:rowOff>152400</xdr:rowOff>
    </xdr:to>
    <xdr:sp>
      <xdr:nvSpPr>
        <xdr:cNvPr id="31" name="Text Box 17"/>
        <xdr:cNvSpPr txBox="1">
          <a:spLocks noChangeArrowheads="1"/>
        </xdr:cNvSpPr>
      </xdr:nvSpPr>
      <xdr:spPr>
        <a:xfrm>
          <a:off x="266700" y="51730275"/>
          <a:ext cx="6886575" cy="609600"/>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just">
            <a:defRPr/>
          </a:pPr>
          <a:r>
            <a:rPr lang="en-US" cap="none" sz="1400" b="0" i="0" u="none" baseline="0">
              <a:solidFill>
                <a:srgbClr val="000000"/>
              </a:solidFill>
            </a:rPr>
            <a:t>There were no profit forecast prepared or profit guarantee made by the Group.</a:t>
          </a:r>
        </a:p>
      </xdr:txBody>
    </xdr:sp>
    <xdr:clientData/>
  </xdr:twoCellAnchor>
  <xdr:twoCellAnchor>
    <xdr:from>
      <xdr:col>1</xdr:col>
      <xdr:colOff>9525</xdr:colOff>
      <xdr:row>87</xdr:row>
      <xdr:rowOff>209550</xdr:rowOff>
    </xdr:from>
    <xdr:to>
      <xdr:col>13</xdr:col>
      <xdr:colOff>0</xdr:colOff>
      <xdr:row>93</xdr:row>
      <xdr:rowOff>28575</xdr:rowOff>
    </xdr:to>
    <xdr:sp>
      <xdr:nvSpPr>
        <xdr:cNvPr id="32" name="Text Box 23"/>
        <xdr:cNvSpPr txBox="1">
          <a:spLocks noChangeArrowheads="1"/>
        </xdr:cNvSpPr>
      </xdr:nvSpPr>
      <xdr:spPr>
        <a:xfrm>
          <a:off x="266700" y="19850100"/>
          <a:ext cx="6886575" cy="1095375"/>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t>The directors declared and paid a final dividend in respect of the financial year ended 31 March 2008 of 10%, less 25% tax on 710,971,340 ordinary shares, amounting to RM5,322,285 on 22 September 2008. The dividend has been accounted for in the equity as an appropriation of retained earnings in the financial period ended 30 September 2008.</a:t>
          </a:r>
        </a:p>
      </xdr:txBody>
    </xdr:sp>
    <xdr:clientData/>
  </xdr:twoCellAnchor>
  <xdr:twoCellAnchor>
    <xdr:from>
      <xdr:col>1</xdr:col>
      <xdr:colOff>9525</xdr:colOff>
      <xdr:row>98</xdr:row>
      <xdr:rowOff>219075</xdr:rowOff>
    </xdr:from>
    <xdr:to>
      <xdr:col>13</xdr:col>
      <xdr:colOff>9525</xdr:colOff>
      <xdr:row>100</xdr:row>
      <xdr:rowOff>209550</xdr:rowOff>
    </xdr:to>
    <xdr:sp>
      <xdr:nvSpPr>
        <xdr:cNvPr id="33" name="Text Box 24"/>
        <xdr:cNvSpPr txBox="1">
          <a:spLocks noChangeArrowheads="1"/>
        </xdr:cNvSpPr>
      </xdr:nvSpPr>
      <xdr:spPr>
        <a:xfrm>
          <a:off x="266700" y="22278975"/>
          <a:ext cx="6896100" cy="447675"/>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rPr>
            <a:t>Segmental revenue and results for the financial period ended 30 September 2008 were as follows:</a:t>
          </a:r>
        </a:p>
      </xdr:txBody>
    </xdr:sp>
    <xdr:clientData/>
  </xdr:twoCellAnchor>
  <xdr:twoCellAnchor>
    <xdr:from>
      <xdr:col>1</xdr:col>
      <xdr:colOff>9525</xdr:colOff>
      <xdr:row>160</xdr:row>
      <xdr:rowOff>9525</xdr:rowOff>
    </xdr:from>
    <xdr:to>
      <xdr:col>12</xdr:col>
      <xdr:colOff>1057275</xdr:colOff>
      <xdr:row>164</xdr:row>
      <xdr:rowOff>0</xdr:rowOff>
    </xdr:to>
    <xdr:sp>
      <xdr:nvSpPr>
        <xdr:cNvPr id="34" name="Text Box 8"/>
        <xdr:cNvSpPr txBox="1">
          <a:spLocks noChangeArrowheads="1"/>
        </xdr:cNvSpPr>
      </xdr:nvSpPr>
      <xdr:spPr>
        <a:xfrm>
          <a:off x="266700" y="36166425"/>
          <a:ext cx="6877050" cy="904875"/>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just">
            <a:defRPr/>
          </a:pPr>
          <a:r>
            <a:rPr lang="en-US" cap="none" sz="1400" b="0" i="0" u="none" baseline="0">
              <a:solidFill>
                <a:srgbClr val="000000"/>
              </a:solidFill>
            </a:rPr>
            <a:t>Had the acquisition occurred on 1 April 2008, the Group's revenue and profit for the financial period ended 30 September 2008 would have been RM101.7 million and RM29.9 million respectively.</a:t>
          </a:r>
        </a:p>
      </xdr:txBody>
    </xdr:sp>
    <xdr:clientData/>
  </xdr:twoCellAnchor>
  <xdr:twoCellAnchor>
    <xdr:from>
      <xdr:col>1</xdr:col>
      <xdr:colOff>9525</xdr:colOff>
      <xdr:row>92</xdr:row>
      <xdr:rowOff>219075</xdr:rowOff>
    </xdr:from>
    <xdr:to>
      <xdr:col>13</xdr:col>
      <xdr:colOff>0</xdr:colOff>
      <xdr:row>95</xdr:row>
      <xdr:rowOff>95250</xdr:rowOff>
    </xdr:to>
    <xdr:sp>
      <xdr:nvSpPr>
        <xdr:cNvPr id="35" name="Text Box 23"/>
        <xdr:cNvSpPr txBox="1">
          <a:spLocks noChangeArrowheads="1"/>
        </xdr:cNvSpPr>
      </xdr:nvSpPr>
      <xdr:spPr>
        <a:xfrm>
          <a:off x="266700" y="20907375"/>
          <a:ext cx="6886575" cy="561975"/>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t>No dividend has been recommended by the directors or paid for the financial period ended 30 September 2008.</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2:I106"/>
  <sheetViews>
    <sheetView view="pageBreakPreview" zoomScaleNormal="75" zoomScaleSheetLayoutView="100" zoomScalePageLayoutView="0" workbookViewId="0" topLeftCell="A13">
      <selection activeCell="I42" sqref="I42"/>
    </sheetView>
  </sheetViews>
  <sheetFormatPr defaultColWidth="9.140625" defaultRowHeight="12.75"/>
  <cols>
    <col min="1" max="1" width="3.00390625" style="23" customWidth="1"/>
    <col min="2" max="2" width="48.140625" style="23" customWidth="1"/>
    <col min="3" max="3" width="15.421875" style="24" customWidth="1"/>
    <col min="4" max="4" width="1.8515625" style="25" customWidth="1"/>
    <col min="5" max="5" width="14.7109375" style="25" customWidth="1"/>
    <col min="6" max="6" width="0.5625" style="25" customWidth="1"/>
    <col min="7" max="7" width="16.421875" style="25" customWidth="1"/>
    <col min="8" max="8" width="0.9921875" style="25" customWidth="1"/>
    <col min="9" max="9" width="15.7109375" style="25" customWidth="1"/>
    <col min="10" max="16384" width="9.140625" style="23" customWidth="1"/>
  </cols>
  <sheetData>
    <row r="1" ht="41.25" customHeight="1"/>
    <row r="2" spans="1:9" ht="18" customHeight="1">
      <c r="A2" s="118" t="s">
        <v>258</v>
      </c>
      <c r="B2" s="119"/>
      <c r="C2" s="120"/>
      <c r="D2" s="121"/>
      <c r="E2" s="121"/>
      <c r="F2" s="121"/>
      <c r="G2" s="121"/>
      <c r="H2" s="121"/>
      <c r="I2" s="117" t="s">
        <v>110</v>
      </c>
    </row>
    <row r="3" spans="1:9" ht="18" customHeight="1">
      <c r="A3" s="122" t="s">
        <v>109</v>
      </c>
      <c r="B3" s="119"/>
      <c r="C3" s="120"/>
      <c r="D3" s="121"/>
      <c r="E3" s="121"/>
      <c r="F3" s="121"/>
      <c r="G3" s="121"/>
      <c r="H3" s="121"/>
      <c r="I3" s="117" t="s">
        <v>259</v>
      </c>
    </row>
    <row r="4" ht="18" customHeight="1" thickBot="1"/>
    <row r="5" spans="1:9" ht="19.5" customHeight="1">
      <c r="A5" s="124" t="s">
        <v>111</v>
      </c>
      <c r="B5" s="125"/>
      <c r="C5" s="126"/>
      <c r="D5" s="127"/>
      <c r="E5" s="127"/>
      <c r="F5" s="127"/>
      <c r="G5" s="127"/>
      <c r="H5" s="127"/>
      <c r="I5" s="127"/>
    </row>
    <row r="6" spans="1:9" ht="19.5" customHeight="1" thickBot="1">
      <c r="A6" s="128" t="s">
        <v>206</v>
      </c>
      <c r="B6" s="129"/>
      <c r="C6" s="130"/>
      <c r="D6" s="131"/>
      <c r="E6" s="131"/>
      <c r="F6" s="131"/>
      <c r="G6" s="131"/>
      <c r="H6" s="131"/>
      <c r="I6" s="131"/>
    </row>
    <row r="7" ht="18" customHeight="1">
      <c r="A7" s="22"/>
    </row>
    <row r="8" spans="1:9" ht="18" customHeight="1">
      <c r="A8" s="119"/>
      <c r="B8" s="119"/>
      <c r="C8" s="442"/>
      <c r="D8" s="442"/>
      <c r="E8" s="442"/>
      <c r="F8" s="121"/>
      <c r="G8" s="442"/>
      <c r="H8" s="442"/>
      <c r="I8" s="442"/>
    </row>
    <row r="9" spans="1:9" ht="18" customHeight="1">
      <c r="A9" s="119"/>
      <c r="B9" s="119"/>
      <c r="C9" s="442" t="s">
        <v>0</v>
      </c>
      <c r="D9" s="442"/>
      <c r="E9" s="442"/>
      <c r="F9" s="121"/>
      <c r="G9" s="442" t="s">
        <v>1</v>
      </c>
      <c r="H9" s="442"/>
      <c r="I9" s="442"/>
    </row>
    <row r="10" spans="1:9" ht="18" customHeight="1">
      <c r="A10" s="119"/>
      <c r="B10" s="119"/>
      <c r="C10" s="132" t="str">
        <f>+G10</f>
        <v>30.09.2008</v>
      </c>
      <c r="D10" s="133"/>
      <c r="E10" s="133" t="str">
        <f>+I10</f>
        <v>30.09.2007</v>
      </c>
      <c r="F10" s="134"/>
      <c r="G10" s="132" t="s">
        <v>260</v>
      </c>
      <c r="H10" s="134"/>
      <c r="I10" s="133" t="s">
        <v>261</v>
      </c>
    </row>
    <row r="11" spans="1:9" ht="18" customHeight="1">
      <c r="A11" s="119"/>
      <c r="B11" s="119"/>
      <c r="C11" s="135" t="s">
        <v>4</v>
      </c>
      <c r="D11" s="136"/>
      <c r="E11" s="136" t="s">
        <v>4</v>
      </c>
      <c r="F11" s="121"/>
      <c r="G11" s="135" t="s">
        <v>4</v>
      </c>
      <c r="H11" s="121"/>
      <c r="I11" s="136" t="s">
        <v>4</v>
      </c>
    </row>
    <row r="12" spans="1:9" ht="18" customHeight="1">
      <c r="A12" s="119"/>
      <c r="B12" s="119"/>
      <c r="C12" s="120"/>
      <c r="D12" s="121"/>
      <c r="E12" s="121"/>
      <c r="F12" s="121" t="s">
        <v>9</v>
      </c>
      <c r="G12" s="120"/>
      <c r="H12" s="121"/>
      <c r="I12" s="121"/>
    </row>
    <row r="13" spans="1:9" ht="18" customHeight="1">
      <c r="A13" s="137" t="s">
        <v>25</v>
      </c>
      <c r="B13" s="119" t="s">
        <v>5</v>
      </c>
      <c r="C13" s="138">
        <f>+'Income Statement'!C13</f>
        <v>54627000</v>
      </c>
      <c r="D13" s="89"/>
      <c r="E13" s="139">
        <f>+'Income Statement'!E13</f>
        <v>34498000</v>
      </c>
      <c r="F13" s="89"/>
      <c r="G13" s="138">
        <f>+'Income Statement'!G13</f>
        <v>101740000</v>
      </c>
      <c r="H13" s="89"/>
      <c r="I13" s="139">
        <f>+'Income Statement'!I13</f>
        <v>62554000</v>
      </c>
    </row>
    <row r="14" spans="1:9" ht="18" customHeight="1">
      <c r="A14" s="119"/>
      <c r="B14" s="119"/>
      <c r="C14" s="140"/>
      <c r="D14" s="86"/>
      <c r="E14" s="141"/>
      <c r="F14" s="86"/>
      <c r="G14" s="140"/>
      <c r="H14" s="86"/>
      <c r="I14" s="141"/>
    </row>
    <row r="15" spans="1:9" s="27" customFormat="1" ht="18" customHeight="1">
      <c r="A15" s="142" t="s">
        <v>26</v>
      </c>
      <c r="B15" s="143" t="s">
        <v>54</v>
      </c>
      <c r="C15" s="138">
        <f>+'Income Statement'!C23</f>
        <v>19534000</v>
      </c>
      <c r="D15" s="89"/>
      <c r="E15" s="139">
        <f>+'Income Statement'!E23</f>
        <v>15994000</v>
      </c>
      <c r="F15" s="89"/>
      <c r="G15" s="138">
        <f>+'Income Statement'!G23</f>
        <v>36607000</v>
      </c>
      <c r="H15" s="89"/>
      <c r="I15" s="139">
        <f>+'Income Statement'!I23</f>
        <v>29600000</v>
      </c>
    </row>
    <row r="16" spans="1:9" s="27" customFormat="1" ht="18" customHeight="1">
      <c r="A16" s="143"/>
      <c r="B16" s="143"/>
      <c r="C16" s="138"/>
      <c r="D16" s="89"/>
      <c r="E16" s="139"/>
      <c r="F16" s="89"/>
      <c r="G16" s="138"/>
      <c r="H16" s="89"/>
      <c r="I16" s="139"/>
    </row>
    <row r="17" spans="1:9" s="27" customFormat="1" ht="18" customHeight="1">
      <c r="A17" s="142" t="s">
        <v>27</v>
      </c>
      <c r="B17" s="143" t="s">
        <v>55</v>
      </c>
      <c r="C17" s="138">
        <f>'Income Statement'!C26</f>
        <v>16281000</v>
      </c>
      <c r="D17" s="89"/>
      <c r="E17" s="139">
        <f>'Income Statement'!E26</f>
        <v>12950000</v>
      </c>
      <c r="F17" s="89"/>
      <c r="G17" s="138">
        <f>'Income Statement'!G26</f>
        <v>29852000</v>
      </c>
      <c r="H17" s="89"/>
      <c r="I17" s="139">
        <f>'Income Statement'!I26</f>
        <v>22936000</v>
      </c>
    </row>
    <row r="18" spans="1:9" s="27" customFormat="1" ht="18" customHeight="1">
      <c r="A18" s="142"/>
      <c r="B18" s="143"/>
      <c r="C18" s="138"/>
      <c r="D18" s="89"/>
      <c r="E18" s="139"/>
      <c r="F18" s="89"/>
      <c r="G18" s="138"/>
      <c r="H18" s="89"/>
      <c r="I18" s="139"/>
    </row>
    <row r="19" spans="1:9" s="27" customFormat="1" ht="18" customHeight="1">
      <c r="A19" s="142" t="s">
        <v>28</v>
      </c>
      <c r="B19" s="143" t="s">
        <v>56</v>
      </c>
      <c r="C19" s="138"/>
      <c r="D19" s="89"/>
      <c r="E19" s="139"/>
      <c r="F19" s="89"/>
      <c r="G19" s="138"/>
      <c r="H19" s="89"/>
      <c r="I19" s="139"/>
    </row>
    <row r="20" spans="1:9" s="27" customFormat="1" ht="18" customHeight="1">
      <c r="A20" s="143"/>
      <c r="B20" s="143" t="s">
        <v>124</v>
      </c>
      <c r="C20" s="138">
        <f>'Income Statement'!C29</f>
        <v>16281000</v>
      </c>
      <c r="D20" s="89"/>
      <c r="E20" s="139">
        <f>'Income Statement'!E29</f>
        <v>12950000</v>
      </c>
      <c r="F20" s="89"/>
      <c r="G20" s="138">
        <f>'Income Statement'!G29</f>
        <v>29852000</v>
      </c>
      <c r="H20" s="89"/>
      <c r="I20" s="139">
        <f>'Income Statement'!I29</f>
        <v>22936000</v>
      </c>
    </row>
    <row r="21" spans="1:9" s="27" customFormat="1" ht="18" customHeight="1">
      <c r="A21" s="143"/>
      <c r="B21" s="143"/>
      <c r="C21" s="144"/>
      <c r="D21" s="89"/>
      <c r="E21" s="81"/>
      <c r="F21" s="89"/>
      <c r="G21" s="144"/>
      <c r="H21" s="89"/>
      <c r="I21" s="89"/>
    </row>
    <row r="22" spans="1:9" s="27" customFormat="1" ht="18" customHeight="1">
      <c r="A22" s="142" t="s">
        <v>29</v>
      </c>
      <c r="B22" s="143" t="s">
        <v>32</v>
      </c>
      <c r="C22" s="145">
        <f>+'Income Statement'!C35</f>
        <v>2.2899657249193757</v>
      </c>
      <c r="D22" s="89"/>
      <c r="E22" s="146">
        <f>'Income Statement'!E35</f>
        <v>2.003595641908723</v>
      </c>
      <c r="F22" s="89"/>
      <c r="G22" s="145">
        <f>+'Income Statement'!G35</f>
        <v>4.2050282288508996</v>
      </c>
      <c r="H22" s="89"/>
      <c r="I22" s="146">
        <f>+'Income Statement'!I35</f>
        <v>3.548607694426136</v>
      </c>
    </row>
    <row r="23" spans="1:9" s="27" customFormat="1" ht="18" customHeight="1">
      <c r="A23" s="143"/>
      <c r="B23" s="143"/>
      <c r="C23" s="144"/>
      <c r="D23" s="89"/>
      <c r="E23" s="89"/>
      <c r="F23" s="89"/>
      <c r="G23" s="144"/>
      <c r="H23" s="89"/>
      <c r="I23" s="89"/>
    </row>
    <row r="24" spans="1:9" s="27" customFormat="1" ht="18" customHeight="1">
      <c r="A24" s="142" t="s">
        <v>30</v>
      </c>
      <c r="B24" s="143" t="s">
        <v>57</v>
      </c>
      <c r="C24" s="144">
        <v>0</v>
      </c>
      <c r="D24" s="89"/>
      <c r="E24" s="89">
        <v>0</v>
      </c>
      <c r="F24" s="89"/>
      <c r="G24" s="144">
        <v>0</v>
      </c>
      <c r="H24" s="89"/>
      <c r="I24" s="89">
        <v>0</v>
      </c>
    </row>
    <row r="25" spans="1:9" s="27" customFormat="1" ht="18" customHeight="1">
      <c r="A25" s="142"/>
      <c r="B25" s="143"/>
      <c r="C25" s="147"/>
      <c r="D25" s="89"/>
      <c r="E25" s="89"/>
      <c r="F25" s="89"/>
      <c r="G25" s="144"/>
      <c r="H25" s="89"/>
      <c r="I25" s="89"/>
    </row>
    <row r="26" spans="1:9" s="13" customFormat="1" ht="18" customHeight="1">
      <c r="A26" s="14"/>
      <c r="B26" s="14"/>
      <c r="C26" s="14"/>
      <c r="D26" s="14"/>
      <c r="E26" s="14"/>
      <c r="F26" s="14"/>
      <c r="G26" s="14"/>
      <c r="H26" s="14"/>
      <c r="I26" s="14"/>
    </row>
    <row r="27" spans="1:9" s="13" customFormat="1" ht="18" customHeight="1">
      <c r="A27" s="14"/>
      <c r="B27" s="14"/>
      <c r="C27" s="14"/>
      <c r="D27" s="14"/>
      <c r="E27" s="148" t="s">
        <v>234</v>
      </c>
      <c r="F27" s="14"/>
      <c r="G27" s="14"/>
      <c r="H27" s="14"/>
      <c r="I27" s="148" t="s">
        <v>235</v>
      </c>
    </row>
    <row r="28" spans="1:9" s="13" customFormat="1" ht="18" customHeight="1">
      <c r="A28" s="14"/>
      <c r="B28" s="14"/>
      <c r="C28" s="14"/>
      <c r="D28" s="14"/>
      <c r="E28" s="148" t="s">
        <v>83</v>
      </c>
      <c r="F28" s="14"/>
      <c r="G28" s="14"/>
      <c r="H28" s="14"/>
      <c r="I28" s="148" t="s">
        <v>59</v>
      </c>
    </row>
    <row r="29" spans="1:9" s="13" customFormat="1" ht="18" customHeight="1">
      <c r="A29" s="14"/>
      <c r="B29" s="14"/>
      <c r="C29" s="14"/>
      <c r="D29" s="14"/>
      <c r="E29" s="148" t="s">
        <v>24</v>
      </c>
      <c r="F29" s="14"/>
      <c r="G29" s="14"/>
      <c r="H29" s="14"/>
      <c r="I29" s="148" t="s">
        <v>60</v>
      </c>
    </row>
    <row r="30" spans="1:9" s="27" customFormat="1" ht="18" customHeight="1">
      <c r="A30" s="142" t="s">
        <v>31</v>
      </c>
      <c r="B30" s="143" t="s">
        <v>58</v>
      </c>
      <c r="C30" s="147"/>
      <c r="D30" s="89"/>
      <c r="E30" s="89"/>
      <c r="F30" s="89"/>
      <c r="G30" s="147"/>
      <c r="H30" s="89"/>
      <c r="I30" s="89"/>
    </row>
    <row r="31" spans="1:9" s="27" customFormat="1" ht="18" customHeight="1">
      <c r="A31" s="143"/>
      <c r="B31" s="143" t="s">
        <v>125</v>
      </c>
      <c r="C31" s="147"/>
      <c r="D31" s="149"/>
      <c r="E31" s="150">
        <f>+BalanceSheet!D64</f>
        <v>0.36760482158178265</v>
      </c>
      <c r="F31" s="151"/>
      <c r="G31" s="152"/>
      <c r="H31" s="151"/>
      <c r="I31" s="150">
        <f>+BalanceSheet!F64</f>
        <v>0.3210879722746542</v>
      </c>
    </row>
    <row r="32" spans="1:9" s="27" customFormat="1" ht="18" customHeight="1">
      <c r="A32" s="143"/>
      <c r="B32" s="143"/>
      <c r="C32" s="147"/>
      <c r="D32" s="149"/>
      <c r="E32" s="150"/>
      <c r="F32" s="151"/>
      <c r="G32" s="152"/>
      <c r="H32" s="151"/>
      <c r="I32" s="150"/>
    </row>
    <row r="33" spans="1:9" s="27" customFormat="1" ht="18" customHeight="1">
      <c r="A33" s="142"/>
      <c r="B33" s="143"/>
      <c r="C33" s="147"/>
      <c r="D33" s="89"/>
      <c r="E33" s="89"/>
      <c r="F33" s="89"/>
      <c r="G33" s="147"/>
      <c r="H33" s="89"/>
      <c r="I33" s="89"/>
    </row>
    <row r="34" spans="1:9" s="27" customFormat="1" ht="18" customHeight="1">
      <c r="A34" s="142"/>
      <c r="B34" s="143"/>
      <c r="C34" s="442" t="s">
        <v>0</v>
      </c>
      <c r="D34" s="442"/>
      <c r="E34" s="442"/>
      <c r="F34" s="121"/>
      <c r="G34" s="442" t="s">
        <v>1</v>
      </c>
      <c r="H34" s="442"/>
      <c r="I34" s="442"/>
    </row>
    <row r="35" spans="1:9" s="27" customFormat="1" ht="18" customHeight="1">
      <c r="A35" s="143"/>
      <c r="B35" s="143"/>
      <c r="C35" s="132" t="str">
        <f>+G35</f>
        <v>30.09.2008</v>
      </c>
      <c r="D35" s="133"/>
      <c r="E35" s="133" t="str">
        <f>+I35</f>
        <v>30.09.2007</v>
      </c>
      <c r="F35" s="134"/>
      <c r="G35" s="132" t="s">
        <v>260</v>
      </c>
      <c r="H35" s="134"/>
      <c r="I35" s="133" t="s">
        <v>261</v>
      </c>
    </row>
    <row r="36" spans="1:9" s="27" customFormat="1" ht="18" customHeight="1">
      <c r="A36" s="143"/>
      <c r="B36" s="143"/>
      <c r="C36" s="135" t="s">
        <v>4</v>
      </c>
      <c r="D36" s="136"/>
      <c r="E36" s="136" t="s">
        <v>4</v>
      </c>
      <c r="F36" s="121"/>
      <c r="G36" s="135" t="s">
        <v>4</v>
      </c>
      <c r="H36" s="121"/>
      <c r="I36" s="136" t="s">
        <v>4</v>
      </c>
    </row>
    <row r="37" spans="1:9" s="27" customFormat="1" ht="18" customHeight="1">
      <c r="A37" s="143"/>
      <c r="B37" s="143"/>
      <c r="C37" s="135"/>
      <c r="D37" s="136"/>
      <c r="E37" s="136"/>
      <c r="F37" s="121"/>
      <c r="G37" s="135"/>
      <c r="H37" s="121"/>
      <c r="I37" s="136"/>
    </row>
    <row r="38" spans="1:9" s="27" customFormat="1" ht="18" customHeight="1">
      <c r="A38" s="142" t="s">
        <v>112</v>
      </c>
      <c r="B38" s="143" t="s">
        <v>113</v>
      </c>
      <c r="C38" s="264">
        <v>1790519</v>
      </c>
      <c r="D38" s="299"/>
      <c r="E38" s="299">
        <v>1400</v>
      </c>
      <c r="F38" s="299"/>
      <c r="G38" s="264">
        <v>3234000</v>
      </c>
      <c r="H38" s="299"/>
      <c r="I38" s="299">
        <v>2618</v>
      </c>
    </row>
    <row r="39" spans="1:9" s="27" customFormat="1" ht="18" customHeight="1">
      <c r="A39" s="143"/>
      <c r="B39" s="143"/>
      <c r="C39" s="301"/>
      <c r="D39" s="299"/>
      <c r="E39" s="299"/>
      <c r="F39" s="299"/>
      <c r="G39" s="301"/>
      <c r="H39" s="299"/>
      <c r="I39" s="299"/>
    </row>
    <row r="40" spans="1:9" s="27" customFormat="1" ht="18" customHeight="1">
      <c r="A40" s="142" t="s">
        <v>115</v>
      </c>
      <c r="B40" s="143" t="s">
        <v>114</v>
      </c>
      <c r="C40" s="264">
        <f>-'Income Statement'!C21</f>
        <v>14000</v>
      </c>
      <c r="D40" s="301">
        <f>-'Income Statement'!D21</f>
        <v>0</v>
      </c>
      <c r="E40" s="257">
        <v>16000</v>
      </c>
      <c r="F40" s="311"/>
      <c r="G40" s="264">
        <f>-'Income Statement'!G21</f>
        <v>29000</v>
      </c>
      <c r="H40" s="311"/>
      <c r="I40" s="257">
        <v>25000</v>
      </c>
    </row>
    <row r="41" spans="1:9" s="27" customFormat="1" ht="18" customHeight="1">
      <c r="A41" s="143"/>
      <c r="B41" s="143"/>
      <c r="C41" s="147"/>
      <c r="D41" s="89"/>
      <c r="F41" s="89"/>
      <c r="G41" s="147"/>
      <c r="H41" s="89"/>
      <c r="I41" s="89"/>
    </row>
    <row r="42" spans="1:9" s="27" customFormat="1" ht="18" customHeight="1">
      <c r="A42" s="143"/>
      <c r="B42" s="143"/>
      <c r="C42" s="147"/>
      <c r="D42" s="89"/>
      <c r="E42" s="89"/>
      <c r="F42" s="89"/>
      <c r="G42" s="147"/>
      <c r="H42" s="89"/>
      <c r="I42" s="89"/>
    </row>
    <row r="43" spans="1:9" s="27" customFormat="1" ht="18.75">
      <c r="A43" s="143"/>
      <c r="B43" s="143"/>
      <c r="C43" s="147"/>
      <c r="D43" s="89"/>
      <c r="E43" s="89"/>
      <c r="F43" s="89"/>
      <c r="G43" s="147"/>
      <c r="H43" s="89"/>
      <c r="I43" s="89"/>
    </row>
    <row r="44" spans="1:9" s="27" customFormat="1" ht="18.75">
      <c r="A44" s="143"/>
      <c r="B44" s="143"/>
      <c r="C44" s="147"/>
      <c r="D44" s="89"/>
      <c r="E44" s="89"/>
      <c r="F44" s="89"/>
      <c r="G44" s="147"/>
      <c r="H44" s="89"/>
      <c r="I44" s="89"/>
    </row>
    <row r="45" spans="1:9" s="27" customFormat="1" ht="18.75">
      <c r="A45" s="143"/>
      <c r="B45" s="143"/>
      <c r="C45" s="147"/>
      <c r="D45" s="89"/>
      <c r="E45" s="89"/>
      <c r="F45" s="89"/>
      <c r="G45" s="147"/>
      <c r="H45" s="89"/>
      <c r="I45" s="89"/>
    </row>
    <row r="46" spans="3:9" s="27" customFormat="1" ht="18">
      <c r="C46" s="15"/>
      <c r="D46" s="16"/>
      <c r="E46" s="16"/>
      <c r="F46" s="16"/>
      <c r="G46" s="15"/>
      <c r="H46" s="16"/>
      <c r="I46" s="16"/>
    </row>
    <row r="47" spans="3:9" s="27" customFormat="1" ht="18">
      <c r="C47" s="15"/>
      <c r="D47" s="16"/>
      <c r="E47" s="16"/>
      <c r="F47" s="16"/>
      <c r="G47" s="15"/>
      <c r="H47" s="16"/>
      <c r="I47" s="16"/>
    </row>
    <row r="48" spans="3:9" s="27" customFormat="1" ht="18">
      <c r="C48" s="15"/>
      <c r="D48" s="16"/>
      <c r="E48" s="16"/>
      <c r="F48" s="16"/>
      <c r="G48" s="15"/>
      <c r="H48" s="16"/>
      <c r="I48" s="16"/>
    </row>
    <row r="49" spans="3:9" s="27" customFormat="1" ht="18">
      <c r="C49" s="15"/>
      <c r="D49" s="16"/>
      <c r="E49" s="16"/>
      <c r="F49" s="16"/>
      <c r="G49" s="15"/>
      <c r="H49" s="16"/>
      <c r="I49" s="16"/>
    </row>
    <row r="50" spans="3:9" s="27" customFormat="1" ht="18">
      <c r="C50" s="15"/>
      <c r="D50" s="16"/>
      <c r="E50" s="16"/>
      <c r="F50" s="16"/>
      <c r="G50" s="15"/>
      <c r="H50" s="16"/>
      <c r="I50" s="16"/>
    </row>
    <row r="51" spans="3:9" s="27" customFormat="1" ht="18">
      <c r="C51" s="15"/>
      <c r="D51" s="16"/>
      <c r="E51" s="16"/>
      <c r="F51" s="16"/>
      <c r="G51" s="15"/>
      <c r="H51" s="16"/>
      <c r="I51" s="16"/>
    </row>
    <row r="52" spans="1:9" s="27" customFormat="1" ht="18">
      <c r="A52" s="26"/>
      <c r="C52" s="15"/>
      <c r="D52" s="16"/>
      <c r="E52" s="16"/>
      <c r="F52" s="16"/>
      <c r="G52" s="15"/>
      <c r="H52" s="16"/>
      <c r="I52" s="16"/>
    </row>
    <row r="53" spans="3:9" s="27" customFormat="1" ht="18">
      <c r="C53" s="15"/>
      <c r="D53" s="16"/>
      <c r="E53" s="16"/>
      <c r="F53" s="16"/>
      <c r="G53" s="15"/>
      <c r="H53" s="16"/>
      <c r="I53" s="16"/>
    </row>
    <row r="54" spans="3:9" s="27" customFormat="1" ht="18">
      <c r="C54" s="15"/>
      <c r="D54" s="16"/>
      <c r="E54" s="16"/>
      <c r="F54" s="16"/>
      <c r="G54" s="15"/>
      <c r="H54" s="16"/>
      <c r="I54" s="16"/>
    </row>
    <row r="55" spans="3:9" s="27" customFormat="1" ht="18">
      <c r="C55" s="15"/>
      <c r="D55" s="16"/>
      <c r="E55" s="16"/>
      <c r="F55" s="16"/>
      <c r="G55" s="15"/>
      <c r="H55" s="16"/>
      <c r="I55" s="16"/>
    </row>
    <row r="56" spans="3:9" s="27" customFormat="1" ht="18">
      <c r="C56" s="29"/>
      <c r="D56" s="16"/>
      <c r="E56" s="28"/>
      <c r="F56" s="16"/>
      <c r="G56" s="29"/>
      <c r="H56" s="16"/>
      <c r="I56" s="28"/>
    </row>
    <row r="57" spans="3:9" s="27" customFormat="1" ht="18">
      <c r="C57" s="15"/>
      <c r="D57" s="16"/>
      <c r="E57" s="16"/>
      <c r="F57" s="16"/>
      <c r="G57" s="15"/>
      <c r="H57" s="16"/>
      <c r="I57" s="16"/>
    </row>
    <row r="58" spans="2:9" s="27" customFormat="1" ht="18">
      <c r="B58" s="26"/>
      <c r="C58" s="15"/>
      <c r="D58" s="16"/>
      <c r="E58" s="16"/>
      <c r="F58" s="16"/>
      <c r="G58" s="15"/>
      <c r="H58" s="16"/>
      <c r="I58" s="16"/>
    </row>
    <row r="59" spans="3:9" s="27" customFormat="1" ht="18">
      <c r="C59" s="15"/>
      <c r="D59" s="16"/>
      <c r="E59" s="16"/>
      <c r="F59" s="16"/>
      <c r="G59" s="15"/>
      <c r="H59" s="16"/>
      <c r="I59" s="16"/>
    </row>
    <row r="60" spans="3:9" s="27" customFormat="1" ht="18">
      <c r="C60" s="15"/>
      <c r="D60" s="16"/>
      <c r="E60" s="16"/>
      <c r="F60" s="16"/>
      <c r="G60" s="15"/>
      <c r="H60" s="16"/>
      <c r="I60" s="16"/>
    </row>
    <row r="61" spans="3:9" s="27" customFormat="1" ht="18">
      <c r="C61" s="15"/>
      <c r="D61" s="16"/>
      <c r="E61" s="16"/>
      <c r="F61" s="16"/>
      <c r="G61" s="15"/>
      <c r="H61" s="16"/>
      <c r="I61" s="16"/>
    </row>
    <row r="62" spans="3:9" s="27" customFormat="1" ht="18">
      <c r="C62" s="15"/>
      <c r="D62" s="16"/>
      <c r="E62" s="16"/>
      <c r="F62" s="16"/>
      <c r="G62" s="15"/>
      <c r="H62" s="16"/>
      <c r="I62" s="16"/>
    </row>
    <row r="63" spans="3:9" s="27" customFormat="1" ht="18">
      <c r="C63" s="15"/>
      <c r="D63" s="16"/>
      <c r="E63" s="16"/>
      <c r="F63" s="16"/>
      <c r="G63" s="15"/>
      <c r="H63" s="16"/>
      <c r="I63" s="16"/>
    </row>
    <row r="64" spans="3:9" s="27" customFormat="1" ht="18">
      <c r="C64" s="15"/>
      <c r="D64" s="16"/>
      <c r="E64" s="16"/>
      <c r="F64" s="16"/>
      <c r="G64" s="15"/>
      <c r="H64" s="16"/>
      <c r="I64" s="16"/>
    </row>
    <row r="65" spans="3:9" s="27" customFormat="1" ht="18">
      <c r="C65" s="15"/>
      <c r="D65" s="16"/>
      <c r="E65" s="16"/>
      <c r="F65" s="16"/>
      <c r="G65" s="15"/>
      <c r="H65" s="16"/>
      <c r="I65" s="16"/>
    </row>
    <row r="66" spans="3:9" s="27" customFormat="1" ht="18">
      <c r="C66" s="15"/>
      <c r="D66" s="16"/>
      <c r="E66" s="16"/>
      <c r="F66" s="16"/>
      <c r="G66" s="16"/>
      <c r="H66" s="16"/>
      <c r="I66" s="16"/>
    </row>
    <row r="67" spans="3:9" s="27" customFormat="1" ht="18">
      <c r="C67" s="15"/>
      <c r="D67" s="16"/>
      <c r="E67" s="16"/>
      <c r="F67" s="16"/>
      <c r="G67" s="16"/>
      <c r="H67" s="16"/>
      <c r="I67" s="16"/>
    </row>
    <row r="68" spans="3:9" s="27" customFormat="1" ht="18">
      <c r="C68" s="15"/>
      <c r="D68" s="16"/>
      <c r="E68" s="16"/>
      <c r="F68" s="16"/>
      <c r="G68" s="16"/>
      <c r="H68" s="16"/>
      <c r="I68" s="16"/>
    </row>
    <row r="69" spans="3:9" s="27" customFormat="1" ht="18">
      <c r="C69" s="15"/>
      <c r="D69" s="16"/>
      <c r="E69" s="16"/>
      <c r="F69" s="16"/>
      <c r="G69" s="16"/>
      <c r="H69" s="16"/>
      <c r="I69" s="16"/>
    </row>
    <row r="70" spans="3:9" s="27" customFormat="1" ht="18">
      <c r="C70" s="15"/>
      <c r="D70" s="16"/>
      <c r="E70" s="16"/>
      <c r="F70" s="16"/>
      <c r="G70" s="16"/>
      <c r="H70" s="16"/>
      <c r="I70" s="16"/>
    </row>
    <row r="71" spans="3:9" s="27" customFormat="1" ht="18">
      <c r="C71" s="15"/>
      <c r="D71" s="16"/>
      <c r="E71" s="16"/>
      <c r="F71" s="16"/>
      <c r="G71" s="16"/>
      <c r="H71" s="16"/>
      <c r="I71" s="16"/>
    </row>
    <row r="72" spans="3:9" s="27" customFormat="1" ht="18">
      <c r="C72" s="15"/>
      <c r="D72" s="16"/>
      <c r="E72" s="16"/>
      <c r="F72" s="16"/>
      <c r="G72" s="16"/>
      <c r="H72" s="16"/>
      <c r="I72" s="16"/>
    </row>
    <row r="73" spans="3:9" s="27" customFormat="1" ht="18">
      <c r="C73" s="15"/>
      <c r="D73" s="16"/>
      <c r="E73" s="16"/>
      <c r="F73" s="16"/>
      <c r="G73" s="16"/>
      <c r="H73" s="16"/>
      <c r="I73" s="16"/>
    </row>
    <row r="74" spans="3:9" s="27" customFormat="1" ht="18">
      <c r="C74" s="15"/>
      <c r="D74" s="16"/>
      <c r="E74" s="16"/>
      <c r="F74" s="16"/>
      <c r="G74" s="16"/>
      <c r="H74" s="16"/>
      <c r="I74" s="16"/>
    </row>
    <row r="75" spans="3:9" s="27" customFormat="1" ht="18">
      <c r="C75" s="15"/>
      <c r="D75" s="16"/>
      <c r="E75" s="16"/>
      <c r="F75" s="16"/>
      <c r="G75" s="16"/>
      <c r="H75" s="16"/>
      <c r="I75" s="16"/>
    </row>
    <row r="76" spans="3:9" s="27" customFormat="1" ht="18">
      <c r="C76" s="15"/>
      <c r="D76" s="16"/>
      <c r="E76" s="16"/>
      <c r="F76" s="16"/>
      <c r="G76" s="16"/>
      <c r="H76" s="16"/>
      <c r="I76" s="16"/>
    </row>
    <row r="77" spans="3:9" s="27" customFormat="1" ht="18">
      <c r="C77" s="15"/>
      <c r="D77" s="16"/>
      <c r="E77" s="16"/>
      <c r="F77" s="16"/>
      <c r="G77" s="16"/>
      <c r="H77" s="16"/>
      <c r="I77" s="16"/>
    </row>
    <row r="78" spans="3:9" s="27" customFormat="1" ht="18">
      <c r="C78" s="15"/>
      <c r="D78" s="16"/>
      <c r="E78" s="16"/>
      <c r="F78" s="16"/>
      <c r="G78" s="16"/>
      <c r="H78" s="16"/>
      <c r="I78" s="16"/>
    </row>
    <row r="79" spans="3:9" s="27" customFormat="1" ht="18">
      <c r="C79" s="30"/>
      <c r="D79" s="31"/>
      <c r="E79" s="31"/>
      <c r="F79" s="31"/>
      <c r="G79" s="31"/>
      <c r="H79" s="31"/>
      <c r="I79" s="31"/>
    </row>
    <row r="80" spans="3:9" s="27" customFormat="1" ht="18">
      <c r="C80" s="30"/>
      <c r="D80" s="31"/>
      <c r="E80" s="31"/>
      <c r="F80" s="31"/>
      <c r="G80" s="31"/>
      <c r="H80" s="31"/>
      <c r="I80" s="31"/>
    </row>
    <row r="81" spans="3:9" s="27" customFormat="1" ht="18">
      <c r="C81" s="30"/>
      <c r="D81" s="31"/>
      <c r="E81" s="31"/>
      <c r="F81" s="31"/>
      <c r="G81" s="31"/>
      <c r="H81" s="31"/>
      <c r="I81" s="31"/>
    </row>
    <row r="82" spans="3:9" s="27" customFormat="1" ht="18">
      <c r="C82" s="30"/>
      <c r="D82" s="31"/>
      <c r="E82" s="31"/>
      <c r="F82" s="31"/>
      <c r="G82" s="31"/>
      <c r="H82" s="31"/>
      <c r="I82" s="31"/>
    </row>
    <row r="83" spans="3:9" s="27" customFormat="1" ht="18">
      <c r="C83" s="30"/>
      <c r="D83" s="31"/>
      <c r="E83" s="31"/>
      <c r="F83" s="31"/>
      <c r="G83" s="31"/>
      <c r="H83" s="31"/>
      <c r="I83" s="31"/>
    </row>
    <row r="84" spans="3:9" s="27" customFormat="1" ht="18">
      <c r="C84" s="30"/>
      <c r="D84" s="31"/>
      <c r="E84" s="31"/>
      <c r="F84" s="31"/>
      <c r="G84" s="31"/>
      <c r="H84" s="31"/>
      <c r="I84" s="31"/>
    </row>
    <row r="85" spans="3:9" s="27" customFormat="1" ht="18">
      <c r="C85" s="30"/>
      <c r="D85" s="31"/>
      <c r="E85" s="31"/>
      <c r="F85" s="31"/>
      <c r="G85" s="31"/>
      <c r="H85" s="31"/>
      <c r="I85" s="31"/>
    </row>
    <row r="86" spans="3:9" s="27" customFormat="1" ht="18">
      <c r="C86" s="30"/>
      <c r="D86" s="31"/>
      <c r="E86" s="31"/>
      <c r="F86" s="31"/>
      <c r="G86" s="31"/>
      <c r="H86" s="31"/>
      <c r="I86" s="31"/>
    </row>
    <row r="87" spans="3:9" s="27" customFormat="1" ht="18">
      <c r="C87" s="30"/>
      <c r="D87" s="31"/>
      <c r="E87" s="31"/>
      <c r="F87" s="31"/>
      <c r="G87" s="31"/>
      <c r="H87" s="31"/>
      <c r="I87" s="31"/>
    </row>
    <row r="88" spans="3:9" s="27" customFormat="1" ht="18">
      <c r="C88" s="30"/>
      <c r="D88" s="31"/>
      <c r="E88" s="31"/>
      <c r="F88" s="31"/>
      <c r="G88" s="31"/>
      <c r="H88" s="31"/>
      <c r="I88" s="31"/>
    </row>
    <row r="89" spans="3:9" s="27" customFormat="1" ht="18">
      <c r="C89" s="30"/>
      <c r="D89" s="31"/>
      <c r="E89" s="31"/>
      <c r="F89" s="31"/>
      <c r="G89" s="31"/>
      <c r="H89" s="31"/>
      <c r="I89" s="31"/>
    </row>
    <row r="90" spans="3:9" s="27" customFormat="1" ht="18">
      <c r="C90" s="30"/>
      <c r="D90" s="31"/>
      <c r="E90" s="31"/>
      <c r="F90" s="31"/>
      <c r="G90" s="31"/>
      <c r="H90" s="31"/>
      <c r="I90" s="31"/>
    </row>
    <row r="91" spans="3:9" s="27" customFormat="1" ht="18">
      <c r="C91" s="30"/>
      <c r="D91" s="31"/>
      <c r="E91" s="31"/>
      <c r="F91" s="31"/>
      <c r="G91" s="31"/>
      <c r="H91" s="31"/>
      <c r="I91" s="31"/>
    </row>
    <row r="92" spans="3:9" s="27" customFormat="1" ht="18">
      <c r="C92" s="30"/>
      <c r="D92" s="31"/>
      <c r="E92" s="31"/>
      <c r="F92" s="31"/>
      <c r="G92" s="31"/>
      <c r="H92" s="31"/>
      <c r="I92" s="31"/>
    </row>
    <row r="93" spans="3:9" s="27" customFormat="1" ht="18">
      <c r="C93" s="30"/>
      <c r="D93" s="31"/>
      <c r="E93" s="31"/>
      <c r="F93" s="31"/>
      <c r="G93" s="31"/>
      <c r="H93" s="31"/>
      <c r="I93" s="31"/>
    </row>
    <row r="94" spans="3:9" s="27" customFormat="1" ht="18">
      <c r="C94" s="30"/>
      <c r="D94" s="31"/>
      <c r="E94" s="31"/>
      <c r="F94" s="31"/>
      <c r="G94" s="31"/>
      <c r="H94" s="31"/>
      <c r="I94" s="31"/>
    </row>
    <row r="95" spans="3:9" s="27" customFormat="1" ht="18">
      <c r="C95" s="30"/>
      <c r="D95" s="31"/>
      <c r="E95" s="31"/>
      <c r="F95" s="31"/>
      <c r="G95" s="31"/>
      <c r="H95" s="31"/>
      <c r="I95" s="31"/>
    </row>
    <row r="96" spans="3:9" s="27" customFormat="1" ht="18">
      <c r="C96" s="30"/>
      <c r="D96" s="31"/>
      <c r="E96" s="31"/>
      <c r="F96" s="31"/>
      <c r="G96" s="31"/>
      <c r="H96" s="31"/>
      <c r="I96" s="31"/>
    </row>
    <row r="97" spans="3:9" s="27" customFormat="1" ht="18">
      <c r="C97" s="30"/>
      <c r="D97" s="31"/>
      <c r="E97" s="31"/>
      <c r="F97" s="31"/>
      <c r="G97" s="31"/>
      <c r="H97" s="31"/>
      <c r="I97" s="31"/>
    </row>
    <row r="98" spans="3:9" s="27" customFormat="1" ht="18">
      <c r="C98" s="30"/>
      <c r="D98" s="31"/>
      <c r="E98" s="31"/>
      <c r="F98" s="31"/>
      <c r="G98" s="31"/>
      <c r="H98" s="31"/>
      <c r="I98" s="31"/>
    </row>
    <row r="99" spans="3:9" s="27" customFormat="1" ht="18">
      <c r="C99" s="30"/>
      <c r="D99" s="31"/>
      <c r="E99" s="31"/>
      <c r="F99" s="31"/>
      <c r="G99" s="31"/>
      <c r="H99" s="31"/>
      <c r="I99" s="31"/>
    </row>
    <row r="100" spans="3:9" s="27" customFormat="1" ht="18">
      <c r="C100" s="30"/>
      <c r="D100" s="31"/>
      <c r="E100" s="31"/>
      <c r="F100" s="31"/>
      <c r="G100" s="31"/>
      <c r="H100" s="31"/>
      <c r="I100" s="31"/>
    </row>
    <row r="101" spans="3:9" s="27" customFormat="1" ht="18">
      <c r="C101" s="30"/>
      <c r="D101" s="31"/>
      <c r="E101" s="31"/>
      <c r="F101" s="31"/>
      <c r="G101" s="31"/>
      <c r="H101" s="31"/>
      <c r="I101" s="31"/>
    </row>
    <row r="102" spans="3:9" s="27" customFormat="1" ht="18">
      <c r="C102" s="30"/>
      <c r="D102" s="31"/>
      <c r="E102" s="31"/>
      <c r="F102" s="31"/>
      <c r="G102" s="31"/>
      <c r="H102" s="31"/>
      <c r="I102" s="31"/>
    </row>
    <row r="103" spans="3:9" s="27" customFormat="1" ht="18">
      <c r="C103" s="30"/>
      <c r="D103" s="31"/>
      <c r="E103" s="31"/>
      <c r="F103" s="31"/>
      <c r="G103" s="31"/>
      <c r="H103" s="31"/>
      <c r="I103" s="31"/>
    </row>
    <row r="104" spans="3:9" s="27" customFormat="1" ht="18">
      <c r="C104" s="30"/>
      <c r="D104" s="31"/>
      <c r="E104" s="31"/>
      <c r="F104" s="31"/>
      <c r="G104" s="31"/>
      <c r="H104" s="31"/>
      <c r="I104" s="31"/>
    </row>
    <row r="105" spans="3:9" s="27" customFormat="1" ht="18">
      <c r="C105" s="30"/>
      <c r="D105" s="31"/>
      <c r="E105" s="31"/>
      <c r="F105" s="31"/>
      <c r="G105" s="31"/>
      <c r="H105" s="31"/>
      <c r="I105" s="31"/>
    </row>
    <row r="106" spans="3:9" s="27" customFormat="1" ht="18">
      <c r="C106" s="30"/>
      <c r="D106" s="31"/>
      <c r="E106" s="31"/>
      <c r="F106" s="31"/>
      <c r="G106" s="31"/>
      <c r="H106" s="31"/>
      <c r="I106" s="31"/>
    </row>
  </sheetData>
  <sheetProtection/>
  <mergeCells count="6">
    <mergeCell ref="C34:E34"/>
    <mergeCell ref="G34:I34"/>
    <mergeCell ref="C8:E8"/>
    <mergeCell ref="G8:I8"/>
    <mergeCell ref="C9:E9"/>
    <mergeCell ref="G9:I9"/>
  </mergeCells>
  <printOptions/>
  <pageMargins left="0.28" right="0.196850393700787" top="0.511811023622047" bottom="1.11" header="0.511811023622047" footer="0.71"/>
  <pageSetup fitToHeight="1" fitToWidth="1" horizontalDpi="600" verticalDpi="600" orientation="portrait" paperSize="9" scale="8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J43"/>
  <sheetViews>
    <sheetView view="pageBreakPreview" zoomScaleNormal="75" zoomScaleSheetLayoutView="100" zoomScalePageLayoutView="0" workbookViewId="0" topLeftCell="A1">
      <selection activeCell="C15" sqref="C15"/>
    </sheetView>
  </sheetViews>
  <sheetFormatPr defaultColWidth="9.140625" defaultRowHeight="12.75"/>
  <cols>
    <col min="1" max="1" width="3.28125" style="6" customWidth="1"/>
    <col min="2" max="2" width="41.00390625" style="6" customWidth="1"/>
    <col min="3" max="3" width="15.7109375" style="6" customWidth="1"/>
    <col min="4" max="4" width="2.00390625" style="6" customWidth="1"/>
    <col min="5" max="5" width="15.7109375" style="6" customWidth="1"/>
    <col min="6" max="6" width="2.00390625" style="6" customWidth="1"/>
    <col min="7" max="7" width="15.7109375" style="6" customWidth="1"/>
    <col min="8" max="8" width="2.00390625" style="6" customWidth="1"/>
    <col min="9" max="9" width="15.7109375" style="6" customWidth="1"/>
    <col min="10" max="10" width="2.7109375" style="6" customWidth="1"/>
    <col min="11" max="16384" width="9.140625" style="6" customWidth="1"/>
  </cols>
  <sheetData>
    <row r="1" spans="1:9" ht="41.25" customHeight="1">
      <c r="A1" s="23"/>
      <c r="B1" s="23"/>
      <c r="C1" s="24"/>
      <c r="D1" s="25"/>
      <c r="E1" s="25"/>
      <c r="F1" s="25"/>
      <c r="G1" s="25"/>
      <c r="H1" s="25"/>
      <c r="I1" s="25"/>
    </row>
    <row r="2" spans="1:9" ht="18" customHeight="1">
      <c r="A2" s="118" t="s">
        <v>258</v>
      </c>
      <c r="B2" s="119"/>
      <c r="C2" s="120"/>
      <c r="D2" s="121"/>
      <c r="E2" s="121"/>
      <c r="F2" s="121"/>
      <c r="G2" s="121"/>
      <c r="H2" s="121"/>
      <c r="I2" s="117" t="s">
        <v>110</v>
      </c>
    </row>
    <row r="3" spans="1:9" ht="18" customHeight="1">
      <c r="A3" s="122" t="s">
        <v>109</v>
      </c>
      <c r="B3" s="119"/>
      <c r="C3" s="120"/>
      <c r="D3" s="121"/>
      <c r="E3" s="121"/>
      <c r="F3" s="121"/>
      <c r="G3" s="121"/>
      <c r="H3" s="121"/>
      <c r="I3" s="117" t="s">
        <v>259</v>
      </c>
    </row>
    <row r="4" spans="1:9" ht="18" customHeight="1" thickBot="1">
      <c r="A4" s="23"/>
      <c r="B4" s="23"/>
      <c r="C4" s="24"/>
      <c r="D4" s="25"/>
      <c r="E4" s="25"/>
      <c r="F4" s="25"/>
      <c r="G4" s="25"/>
      <c r="H4" s="25"/>
      <c r="I4" s="25"/>
    </row>
    <row r="5" spans="1:9" ht="19.5" customHeight="1" thickBot="1">
      <c r="A5" s="153" t="s">
        <v>126</v>
      </c>
      <c r="B5" s="154"/>
      <c r="C5" s="155"/>
      <c r="D5" s="156"/>
      <c r="E5" s="156"/>
      <c r="F5" s="156"/>
      <c r="G5" s="156"/>
      <c r="H5" s="156"/>
      <c r="I5" s="156"/>
    </row>
    <row r="6" spans="1:9" ht="18" customHeight="1">
      <c r="A6" s="22"/>
      <c r="B6" s="23"/>
      <c r="C6" s="24"/>
      <c r="D6" s="25"/>
      <c r="E6" s="25"/>
      <c r="F6" s="25"/>
      <c r="G6" s="25"/>
      <c r="H6" s="25"/>
      <c r="I6" s="25"/>
    </row>
    <row r="7" spans="1:9" ht="18" customHeight="1">
      <c r="A7" s="4"/>
      <c r="B7" s="3"/>
      <c r="C7" s="443"/>
      <c r="D7" s="443"/>
      <c r="E7" s="443"/>
      <c r="F7" s="5"/>
      <c r="G7" s="443"/>
      <c r="H7" s="443"/>
      <c r="I7" s="443"/>
    </row>
    <row r="8" spans="1:9" ht="18" customHeight="1">
      <c r="A8" s="4"/>
      <c r="B8" s="14"/>
      <c r="C8" s="443" t="s">
        <v>0</v>
      </c>
      <c r="D8" s="443"/>
      <c r="E8" s="443"/>
      <c r="F8" s="57"/>
      <c r="G8" s="443" t="s">
        <v>1</v>
      </c>
      <c r="H8" s="443"/>
      <c r="I8" s="443"/>
    </row>
    <row r="9" spans="1:9" ht="18" customHeight="1">
      <c r="A9" s="4"/>
      <c r="B9" s="14"/>
      <c r="C9" s="443" t="s">
        <v>127</v>
      </c>
      <c r="D9" s="443"/>
      <c r="E9" s="443"/>
      <c r="F9" s="57"/>
      <c r="G9" s="444" t="s">
        <v>205</v>
      </c>
      <c r="H9" s="444"/>
      <c r="I9" s="444"/>
    </row>
    <row r="10" spans="1:9" ht="18" customHeight="1">
      <c r="A10" s="4"/>
      <c r="B10" s="14"/>
      <c r="C10" s="275" t="str">
        <f>+G10</f>
        <v>30.09.2008</v>
      </c>
      <c r="D10" s="275"/>
      <c r="E10" s="276" t="str">
        <f>+I10</f>
        <v>30.09.2007</v>
      </c>
      <c r="F10" s="276"/>
      <c r="G10" s="275" t="str">
        <f>'format-pl a'!G10</f>
        <v>30.09.2008</v>
      </c>
      <c r="H10" s="275"/>
      <c r="I10" s="276" t="str">
        <f>'format-pl a'!I10</f>
        <v>30.09.2007</v>
      </c>
    </row>
    <row r="11" spans="1:9" ht="18" customHeight="1">
      <c r="A11" s="4"/>
      <c r="B11" s="14"/>
      <c r="C11" s="111" t="s">
        <v>2</v>
      </c>
      <c r="D11" s="111"/>
      <c r="E11" s="270" t="s">
        <v>2</v>
      </c>
      <c r="F11" s="270"/>
      <c r="G11" s="111" t="str">
        <f>+C11</f>
        <v> RM'000</v>
      </c>
      <c r="H11" s="111"/>
      <c r="I11" s="270" t="s">
        <v>2</v>
      </c>
    </row>
    <row r="12" spans="1:9" ht="18" customHeight="1">
      <c r="A12" s="2"/>
      <c r="B12" s="57"/>
      <c r="C12" s="103"/>
      <c r="D12" s="103"/>
      <c r="E12" s="103"/>
      <c r="F12" s="103"/>
      <c r="G12" s="148"/>
      <c r="H12" s="148"/>
      <c r="I12" s="103"/>
    </row>
    <row r="13" spans="1:10" ht="18" customHeight="1">
      <c r="A13" s="157" t="s">
        <v>5</v>
      </c>
      <c r="C13" s="140">
        <f>54627000</f>
        <v>54627000</v>
      </c>
      <c r="D13" s="158"/>
      <c r="E13" s="141">
        <v>34498000</v>
      </c>
      <c r="F13" s="158"/>
      <c r="G13" s="140">
        <f>101740000</f>
        <v>101740000</v>
      </c>
      <c r="H13" s="159"/>
      <c r="I13" s="141">
        <v>62554000</v>
      </c>
      <c r="J13" s="7" t="s">
        <v>9</v>
      </c>
    </row>
    <row r="14" spans="1:9" ht="18" customHeight="1">
      <c r="A14" s="160"/>
      <c r="C14" s="140"/>
      <c r="D14" s="158"/>
      <c r="E14" s="141"/>
      <c r="F14" s="158"/>
      <c r="G14" s="140"/>
      <c r="H14" s="159"/>
      <c r="I14" s="141"/>
    </row>
    <row r="15" spans="1:9" ht="18" customHeight="1">
      <c r="A15" s="68" t="s">
        <v>116</v>
      </c>
      <c r="C15" s="140">
        <v>2580000</v>
      </c>
      <c r="D15" s="158"/>
      <c r="E15" s="141">
        <v>1637000</v>
      </c>
      <c r="F15" s="158"/>
      <c r="G15" s="140">
        <v>4490000</v>
      </c>
      <c r="H15" s="159"/>
      <c r="I15" s="141">
        <v>3054000</v>
      </c>
    </row>
    <row r="16" spans="1:9" ht="18" customHeight="1">
      <c r="A16" s="68" t="s">
        <v>157</v>
      </c>
      <c r="C16" s="306">
        <f>-13539000</f>
        <v>-13539000</v>
      </c>
      <c r="D16" s="307"/>
      <c r="E16" s="358">
        <v>-10547000</v>
      </c>
      <c r="F16" s="307"/>
      <c r="G16" s="306">
        <f>-26063000</f>
        <v>-26063000</v>
      </c>
      <c r="H16" s="308"/>
      <c r="I16" s="359">
        <v>-20037000</v>
      </c>
    </row>
    <row r="17" spans="1:9" ht="18" customHeight="1">
      <c r="A17" s="68" t="s">
        <v>236</v>
      </c>
      <c r="C17" s="140">
        <v>-2467000</v>
      </c>
      <c r="D17" s="158"/>
      <c r="E17" s="141">
        <v>-2080000</v>
      </c>
      <c r="F17" s="158"/>
      <c r="G17" s="140">
        <v>-4799000</v>
      </c>
      <c r="H17" s="159"/>
      <c r="I17" s="141">
        <v>-3610000</v>
      </c>
    </row>
    <row r="18" ht="18" customHeight="1">
      <c r="A18" s="68" t="s">
        <v>237</v>
      </c>
    </row>
    <row r="19" spans="1:9" ht="18" customHeight="1">
      <c r="A19" s="14" t="s">
        <v>262</v>
      </c>
      <c r="B19" s="14"/>
      <c r="C19" s="140">
        <v>-378000</v>
      </c>
      <c r="D19" s="158"/>
      <c r="E19" s="141">
        <v>-194000</v>
      </c>
      <c r="F19" s="158"/>
      <c r="G19" s="140">
        <v>-719000</v>
      </c>
      <c r="H19" s="159"/>
      <c r="I19" s="141">
        <v>-324000</v>
      </c>
    </row>
    <row r="20" spans="1:9" ht="18" customHeight="1">
      <c r="A20" s="68" t="s">
        <v>117</v>
      </c>
      <c r="B20" s="14"/>
      <c r="C20" s="140">
        <v>-21275000</v>
      </c>
      <c r="D20" s="158"/>
      <c r="E20" s="359">
        <v>-7304000</v>
      </c>
      <c r="F20" s="307"/>
      <c r="G20" s="306">
        <v>-38013000</v>
      </c>
      <c r="H20" s="308"/>
      <c r="I20" s="359">
        <v>-12012000</v>
      </c>
    </row>
    <row r="21" spans="1:9" ht="18" customHeight="1">
      <c r="A21" s="68" t="s">
        <v>15</v>
      </c>
      <c r="C21" s="140">
        <v>-14000</v>
      </c>
      <c r="D21" s="158"/>
      <c r="E21" s="141">
        <v>-16000</v>
      </c>
      <c r="F21" s="158"/>
      <c r="G21" s="140">
        <v>-29000</v>
      </c>
      <c r="H21" s="159"/>
      <c r="I21" s="141">
        <v>-25000</v>
      </c>
    </row>
    <row r="22" spans="1:9" ht="18" customHeight="1">
      <c r="A22" s="50"/>
      <c r="C22" s="162"/>
      <c r="D22" s="158"/>
      <c r="E22" s="163"/>
      <c r="F22" s="158"/>
      <c r="G22" s="162"/>
      <c r="H22" s="159"/>
      <c r="I22" s="163"/>
    </row>
    <row r="23" spans="1:9" ht="18" customHeight="1">
      <c r="A23" s="61" t="s">
        <v>54</v>
      </c>
      <c r="C23" s="166">
        <f>SUM(C13:C22)</f>
        <v>19534000</v>
      </c>
      <c r="D23" s="63"/>
      <c r="E23" s="167">
        <f>SUM(E13:E22)</f>
        <v>15994000</v>
      </c>
      <c r="F23" s="81"/>
      <c r="G23" s="166">
        <f>SUM(G13:G22)</f>
        <v>36607000</v>
      </c>
      <c r="H23" s="63"/>
      <c r="I23" s="167">
        <f>SUM(I13:I22)</f>
        <v>29600000</v>
      </c>
    </row>
    <row r="24" spans="1:9" ht="18" customHeight="1">
      <c r="A24" s="50" t="s">
        <v>33</v>
      </c>
      <c r="C24" s="140">
        <v>-3253000</v>
      </c>
      <c r="D24" s="158"/>
      <c r="E24" s="141">
        <v>-3044000</v>
      </c>
      <c r="F24" s="158"/>
      <c r="G24" s="140">
        <v>-6755000</v>
      </c>
      <c r="H24" s="159"/>
      <c r="I24" s="141">
        <v>-6664000</v>
      </c>
    </row>
    <row r="25" spans="1:9" ht="18" customHeight="1">
      <c r="A25" s="50"/>
      <c r="C25" s="168"/>
      <c r="D25" s="164"/>
      <c r="E25" s="169"/>
      <c r="F25" s="170"/>
      <c r="G25" s="168"/>
      <c r="H25" s="171"/>
      <c r="I25" s="169"/>
    </row>
    <row r="26" spans="1:9" ht="18" customHeight="1" thickBot="1">
      <c r="A26" s="61" t="s">
        <v>41</v>
      </c>
      <c r="C26" s="172">
        <f>SUM(C23:C25)</f>
        <v>16281000</v>
      </c>
      <c r="D26" s="164"/>
      <c r="E26" s="173">
        <f>SUM(E23:E25)</f>
        <v>12950000</v>
      </c>
      <c r="F26" s="164"/>
      <c r="G26" s="172">
        <f>SUM(G23:G25)</f>
        <v>29852000</v>
      </c>
      <c r="H26" s="165"/>
      <c r="I26" s="173">
        <f>SUM(I23:I25)</f>
        <v>22936000</v>
      </c>
    </row>
    <row r="27" spans="1:9" ht="18" customHeight="1" thickTop="1">
      <c r="A27" s="61"/>
      <c r="C27" s="138"/>
      <c r="D27" s="164"/>
      <c r="E27" s="139"/>
      <c r="F27" s="164"/>
      <c r="G27" s="138"/>
      <c r="H27" s="165"/>
      <c r="I27" s="139"/>
    </row>
    <row r="28" spans="1:9" ht="18" customHeight="1">
      <c r="A28" s="61" t="s">
        <v>42</v>
      </c>
      <c r="C28" s="138"/>
      <c r="D28" s="164"/>
      <c r="E28" s="139"/>
      <c r="F28" s="164"/>
      <c r="G28" s="138"/>
      <c r="H28" s="165"/>
      <c r="I28" s="139"/>
    </row>
    <row r="29" spans="1:9" ht="18" customHeight="1">
      <c r="A29" s="50" t="s">
        <v>128</v>
      </c>
      <c r="C29" s="138">
        <f>C26</f>
        <v>16281000</v>
      </c>
      <c r="D29" s="164"/>
      <c r="E29" s="139">
        <f>E26</f>
        <v>12950000</v>
      </c>
      <c r="F29" s="164"/>
      <c r="G29" s="138">
        <f>G26</f>
        <v>29852000</v>
      </c>
      <c r="H29" s="165"/>
      <c r="I29" s="139">
        <f>I26</f>
        <v>22936000</v>
      </c>
    </row>
    <row r="30" spans="1:9" ht="18" customHeight="1">
      <c r="A30" s="50"/>
      <c r="C30" s="162"/>
      <c r="D30" s="164"/>
      <c r="E30" s="163"/>
      <c r="F30" s="164"/>
      <c r="G30" s="138"/>
      <c r="H30" s="165"/>
      <c r="I30" s="139"/>
    </row>
    <row r="31" spans="1:9" ht="18" customHeight="1" thickBot="1">
      <c r="A31" s="50"/>
      <c r="C31" s="172">
        <f>SUM(C29:C30)</f>
        <v>16281000</v>
      </c>
      <c r="D31" s="164"/>
      <c r="E31" s="173">
        <f>SUM(E29:E30)</f>
        <v>12950000</v>
      </c>
      <c r="F31" s="164"/>
      <c r="G31" s="172">
        <f>SUM(G29:G30)</f>
        <v>29852000</v>
      </c>
      <c r="H31" s="165"/>
      <c r="I31" s="173">
        <f>SUM(I29:I30)</f>
        <v>22936000</v>
      </c>
    </row>
    <row r="32" spans="1:9" ht="18" customHeight="1" thickTop="1">
      <c r="A32" s="50"/>
      <c r="C32" s="63"/>
      <c r="D32" s="63"/>
      <c r="E32" s="18"/>
      <c r="F32" s="174"/>
      <c r="G32" s="63"/>
      <c r="H32" s="174"/>
      <c r="I32" s="18"/>
    </row>
    <row r="33" spans="1:9" ht="18" customHeight="1">
      <c r="A33" s="61" t="s">
        <v>238</v>
      </c>
      <c r="C33" s="63"/>
      <c r="D33" s="63"/>
      <c r="E33" s="18"/>
      <c r="F33" s="174"/>
      <c r="G33" s="63"/>
      <c r="H33" s="174"/>
      <c r="I33" s="18"/>
    </row>
    <row r="34" spans="1:9" ht="18" customHeight="1">
      <c r="A34" s="61" t="s">
        <v>239</v>
      </c>
      <c r="C34" s="63"/>
      <c r="D34" s="63"/>
      <c r="E34" s="18"/>
      <c r="F34" s="174"/>
      <c r="G34" s="63"/>
      <c r="H34" s="174"/>
      <c r="I34" s="18"/>
    </row>
    <row r="35" spans="1:9" ht="18" customHeight="1" thickBot="1">
      <c r="A35" s="14" t="s">
        <v>43</v>
      </c>
      <c r="C35" s="322">
        <f>+notes!G355</f>
        <v>2.2899657249193757</v>
      </c>
      <c r="D35" s="321"/>
      <c r="E35" s="323">
        <f>+notes!I355</f>
        <v>2.003595641908723</v>
      </c>
      <c r="F35" s="324"/>
      <c r="G35" s="322">
        <f>+notes!K355</f>
        <v>4.2050282288508996</v>
      </c>
      <c r="H35" s="161"/>
      <c r="I35" s="175">
        <f>+notes!M355</f>
        <v>3.548607694426136</v>
      </c>
    </row>
    <row r="36" spans="1:9" ht="18" customHeight="1" thickTop="1">
      <c r="A36" s="107" t="s">
        <v>9</v>
      </c>
      <c r="C36" s="63"/>
      <c r="D36" s="63"/>
      <c r="E36" s="81"/>
      <c r="F36" s="81"/>
      <c r="G36" s="63"/>
      <c r="H36" s="63"/>
      <c r="I36" s="81"/>
    </row>
    <row r="37" spans="1:9" ht="18" customHeight="1" thickBot="1">
      <c r="A37" s="50" t="s">
        <v>165</v>
      </c>
      <c r="C37" s="176" t="s">
        <v>7</v>
      </c>
      <c r="D37" s="144"/>
      <c r="E37" s="432" t="s">
        <v>7</v>
      </c>
      <c r="F37" s="81"/>
      <c r="G37" s="176" t="s">
        <v>7</v>
      </c>
      <c r="H37" s="144"/>
      <c r="I37" s="432" t="s">
        <v>7</v>
      </c>
    </row>
    <row r="38" spans="1:9" ht="18" customHeight="1" thickTop="1">
      <c r="A38" s="4"/>
      <c r="B38" s="14"/>
      <c r="C38" s="14"/>
      <c r="D38" s="14"/>
      <c r="E38" s="14"/>
      <c r="F38" s="14"/>
      <c r="G38" s="14"/>
      <c r="H38" s="14"/>
      <c r="I38" s="14"/>
    </row>
    <row r="39" spans="1:9" ht="18" customHeight="1">
      <c r="A39" s="4"/>
      <c r="B39" s="14"/>
      <c r="C39" s="14"/>
      <c r="D39" s="14"/>
      <c r="E39" s="14"/>
      <c r="F39" s="14"/>
      <c r="G39" s="14"/>
      <c r="H39" s="14"/>
      <c r="I39" s="14"/>
    </row>
    <row r="40" spans="1:9" ht="18" customHeight="1">
      <c r="A40" s="4"/>
      <c r="B40" s="14"/>
      <c r="C40" s="14"/>
      <c r="D40" s="14"/>
      <c r="E40" s="14"/>
      <c r="F40" s="14"/>
      <c r="G40" s="14"/>
      <c r="H40" s="14"/>
      <c r="I40" s="14"/>
    </row>
    <row r="41" spans="1:9" ht="18" customHeight="1">
      <c r="A41" s="4"/>
      <c r="B41" s="14"/>
      <c r="C41" s="14"/>
      <c r="D41" s="14"/>
      <c r="E41" s="14"/>
      <c r="F41" s="14"/>
      <c r="G41" s="14"/>
      <c r="H41" s="14"/>
      <c r="I41" s="14"/>
    </row>
    <row r="42" ht="15.75">
      <c r="B42" s="4"/>
    </row>
    <row r="43" ht="15.75">
      <c r="B43" s="8"/>
    </row>
  </sheetData>
  <sheetProtection/>
  <mergeCells count="6">
    <mergeCell ref="C9:E9"/>
    <mergeCell ref="G9:I9"/>
    <mergeCell ref="C7:E7"/>
    <mergeCell ref="G7:I7"/>
    <mergeCell ref="C8:E8"/>
    <mergeCell ref="G8:I8"/>
  </mergeCells>
  <printOptions/>
  <pageMargins left="0.4" right="0.196850393700787" top="0.511811023622047" bottom="0.511811023622047" header="0.511811023622047" footer="0.511811023622047"/>
  <pageSetup fitToHeight="1" fitToWidth="1" horizontalDpi="600" verticalDpi="600" orientation="portrait" paperSize="9" scale="87" r:id="rId2"/>
  <ignoredErrors>
    <ignoredError sqref="I25 G22 E22 I30:I34 F30:F34 E25:E28 H30:H34 G25 E30 D30:D34 C30 C27:C28 C22 C25 G27:G28 I22 D22:D29 H22:H29 F22:F29 G30 I27:I28 C32:C34 E32:E34 G32:G34" emptyCellReference="1"/>
  </ignoredErrors>
  <drawing r:id="rId1"/>
</worksheet>
</file>

<file path=xl/worksheets/sheet3.xml><?xml version="1.0" encoding="utf-8"?>
<worksheet xmlns="http://schemas.openxmlformats.org/spreadsheetml/2006/main" xmlns:r="http://schemas.openxmlformats.org/officeDocument/2006/relationships">
  <sheetPr>
    <pageSetUpPr fitToPage="1"/>
  </sheetPr>
  <dimension ref="A1:F84"/>
  <sheetViews>
    <sheetView view="pageBreakPreview" zoomScaleNormal="75" zoomScaleSheetLayoutView="100" zoomScalePageLayoutView="0" workbookViewId="0" topLeftCell="A1">
      <selection activeCell="F71" sqref="F71"/>
    </sheetView>
  </sheetViews>
  <sheetFormatPr defaultColWidth="9.140625" defaultRowHeight="17.25" customHeight="1"/>
  <cols>
    <col min="1" max="1" width="18.57421875" style="13" customWidth="1"/>
    <col min="2" max="2" width="56.00390625" style="13" customWidth="1"/>
    <col min="3" max="3" width="3.140625" style="13" customWidth="1"/>
    <col min="4" max="4" width="17.7109375" style="13" customWidth="1"/>
    <col min="5" max="5" width="2.8515625" style="13" customWidth="1"/>
    <col min="6" max="6" width="19.421875" style="342" customWidth="1"/>
    <col min="7" max="16384" width="9.140625" style="13" customWidth="1"/>
  </cols>
  <sheetData>
    <row r="1" spans="1:6" ht="40.5" customHeight="1">
      <c r="A1" s="23"/>
      <c r="B1" s="23"/>
      <c r="C1" s="25"/>
      <c r="D1" s="25"/>
      <c r="E1" s="25"/>
      <c r="F1" s="327"/>
    </row>
    <row r="2" spans="1:6" ht="18" customHeight="1">
      <c r="A2" s="118" t="s">
        <v>258</v>
      </c>
      <c r="B2" s="119"/>
      <c r="C2" s="121"/>
      <c r="D2" s="121"/>
      <c r="F2" s="328" t="s">
        <v>110</v>
      </c>
    </row>
    <row r="3" spans="1:6" ht="19.5" customHeight="1">
      <c r="A3" s="122" t="s">
        <v>109</v>
      </c>
      <c r="B3" s="119"/>
      <c r="C3" s="121"/>
      <c r="D3" s="121"/>
      <c r="F3" s="328" t="s">
        <v>259</v>
      </c>
    </row>
    <row r="4" spans="1:6" ht="14.25" customHeight="1" thickBot="1">
      <c r="A4" s="10"/>
      <c r="B4" s="11"/>
      <c r="C4" s="12"/>
      <c r="D4" s="12"/>
      <c r="E4" s="12"/>
      <c r="F4" s="327"/>
    </row>
    <row r="5" spans="1:6" ht="19.5" customHeight="1" thickBot="1">
      <c r="A5" s="185" t="s">
        <v>129</v>
      </c>
      <c r="B5" s="186"/>
      <c r="C5" s="188"/>
      <c r="D5" s="445"/>
      <c r="E5" s="446"/>
      <c r="F5" s="446"/>
    </row>
    <row r="6" spans="1:6" ht="11.25" customHeight="1">
      <c r="A6" s="61"/>
      <c r="B6" s="50"/>
      <c r="C6" s="63"/>
      <c r="D6" s="184"/>
      <c r="E6" s="78"/>
      <c r="F6" s="325"/>
    </row>
    <row r="7" spans="1:6" ht="18" customHeight="1">
      <c r="A7" s="50"/>
      <c r="B7" s="50"/>
      <c r="C7" s="14"/>
      <c r="D7" s="312" t="s">
        <v>3</v>
      </c>
      <c r="E7" s="144"/>
      <c r="F7" s="329" t="s">
        <v>3</v>
      </c>
    </row>
    <row r="8" spans="1:6" ht="18" customHeight="1">
      <c r="A8" s="50"/>
      <c r="B8" s="50"/>
      <c r="C8" s="14"/>
      <c r="D8" s="275" t="str">
        <f>'format-pl a'!C10</f>
        <v>30.09.2008</v>
      </c>
      <c r="E8" s="111"/>
      <c r="F8" s="344" t="s">
        <v>263</v>
      </c>
    </row>
    <row r="9" spans="1:6" ht="19.5">
      <c r="A9" s="50"/>
      <c r="B9" s="50"/>
      <c r="C9" s="14"/>
      <c r="D9" s="111" t="s">
        <v>2</v>
      </c>
      <c r="E9" s="111"/>
      <c r="F9" s="330" t="s">
        <v>2</v>
      </c>
    </row>
    <row r="10" spans="1:6" ht="18" customHeight="1">
      <c r="A10" s="61" t="s">
        <v>44</v>
      </c>
      <c r="B10" s="50"/>
      <c r="C10" s="14"/>
      <c r="D10" s="78"/>
      <c r="E10" s="78"/>
      <c r="F10" s="331"/>
    </row>
    <row r="11" spans="1:6" ht="12.75" customHeight="1">
      <c r="A11" s="61"/>
      <c r="B11" s="50"/>
      <c r="C11" s="14"/>
      <c r="D11" s="78"/>
      <c r="E11" s="78"/>
      <c r="F11" s="331"/>
    </row>
    <row r="12" spans="1:6" ht="18" customHeight="1">
      <c r="A12" s="61" t="s">
        <v>220</v>
      </c>
      <c r="B12" s="50"/>
      <c r="C12" s="14"/>
      <c r="D12" s="78"/>
      <c r="E12" s="78"/>
      <c r="F12" s="331"/>
    </row>
    <row r="13" spans="1:6" ht="9.75" customHeight="1">
      <c r="A13" s="61"/>
      <c r="B13" s="50"/>
      <c r="C13" s="14"/>
      <c r="D13" s="177"/>
      <c r="E13" s="78"/>
      <c r="F13" s="332"/>
    </row>
    <row r="14" spans="1:6" ht="18" customHeight="1">
      <c r="A14" s="50" t="s">
        <v>47</v>
      </c>
      <c r="B14" s="56"/>
      <c r="C14" s="14"/>
      <c r="D14" s="178">
        <v>3841000</v>
      </c>
      <c r="E14" s="63"/>
      <c r="F14" s="333">
        <v>3463000</v>
      </c>
    </row>
    <row r="15" spans="1:6" ht="18" customHeight="1">
      <c r="A15" s="50" t="s">
        <v>285</v>
      </c>
      <c r="B15" s="56"/>
      <c r="C15" s="14"/>
      <c r="D15" s="179">
        <v>2878000</v>
      </c>
      <c r="E15" s="63"/>
      <c r="F15" s="334">
        <v>1698000</v>
      </c>
    </row>
    <row r="16" spans="1:6" ht="18" customHeight="1">
      <c r="A16" s="50" t="s">
        <v>48</v>
      </c>
      <c r="B16" s="406"/>
      <c r="C16" s="14"/>
      <c r="D16" s="179">
        <v>28677000</v>
      </c>
      <c r="E16" s="63"/>
      <c r="F16" s="334">
        <v>28677000</v>
      </c>
    </row>
    <row r="17" spans="1:6" ht="18" customHeight="1">
      <c r="A17" s="50" t="s">
        <v>191</v>
      </c>
      <c r="B17" s="406"/>
      <c r="C17" s="14"/>
      <c r="D17" s="179">
        <v>714565000</v>
      </c>
      <c r="E17" s="63"/>
      <c r="F17" s="334">
        <v>609349000</v>
      </c>
    </row>
    <row r="18" spans="1:6" ht="18" customHeight="1">
      <c r="A18" s="50" t="s">
        <v>221</v>
      </c>
      <c r="B18" s="56"/>
      <c r="C18" s="14"/>
      <c r="D18" s="179">
        <v>31557000</v>
      </c>
      <c r="E18" s="63"/>
      <c r="F18" s="334">
        <v>31557000</v>
      </c>
    </row>
    <row r="19" spans="1:6" ht="18" customHeight="1">
      <c r="A19" s="50" t="s">
        <v>49</v>
      </c>
      <c r="B19" s="56"/>
      <c r="C19" s="14"/>
      <c r="D19" s="179">
        <v>2798000</v>
      </c>
      <c r="E19" s="63"/>
      <c r="F19" s="334">
        <v>2895000</v>
      </c>
    </row>
    <row r="20" spans="1:6" ht="18" customHeight="1">
      <c r="A20" s="50" t="s">
        <v>225</v>
      </c>
      <c r="B20" s="56"/>
      <c r="C20" s="14"/>
      <c r="D20" s="254">
        <f>SUM(D14:D19)</f>
        <v>784316000</v>
      </c>
      <c r="E20" s="63"/>
      <c r="F20" s="189">
        <f>SUM(F14:F19)</f>
        <v>677639000</v>
      </c>
    </row>
    <row r="21" spans="1:6" ht="12.75" customHeight="1">
      <c r="A21" s="61"/>
      <c r="B21" s="61"/>
      <c r="C21" s="14"/>
      <c r="D21" s="166"/>
      <c r="E21" s="63"/>
      <c r="F21" s="234"/>
    </row>
    <row r="22" spans="1:6" ht="18" customHeight="1">
      <c r="A22" s="61" t="s">
        <v>222</v>
      </c>
      <c r="B22" s="56"/>
      <c r="C22" s="14"/>
      <c r="D22" s="166"/>
      <c r="E22" s="63"/>
      <c r="F22" s="234"/>
    </row>
    <row r="23" spans="1:6" ht="9" customHeight="1">
      <c r="A23" s="61"/>
      <c r="B23" s="56"/>
      <c r="C23" s="14"/>
      <c r="D23" s="166"/>
      <c r="E23" s="63"/>
      <c r="F23" s="234"/>
    </row>
    <row r="24" spans="1:6" ht="18" customHeight="1">
      <c r="A24" s="14" t="s">
        <v>280</v>
      </c>
      <c r="B24" s="14"/>
      <c r="C24" s="14"/>
      <c r="D24" s="178">
        <v>4583000</v>
      </c>
      <c r="E24" s="63"/>
      <c r="F24" s="333">
        <v>4587000</v>
      </c>
    </row>
    <row r="25" spans="1:6" ht="18" customHeight="1">
      <c r="A25" s="50" t="s">
        <v>191</v>
      </c>
      <c r="B25" s="406"/>
      <c r="C25" s="14"/>
      <c r="D25" s="179">
        <v>91361000</v>
      </c>
      <c r="E25" s="63"/>
      <c r="F25" s="334">
        <v>71737000</v>
      </c>
    </row>
    <row r="26" spans="1:6" ht="18" customHeight="1">
      <c r="A26" s="14" t="s">
        <v>62</v>
      </c>
      <c r="B26" s="14"/>
      <c r="C26" s="14"/>
      <c r="D26" s="179">
        <v>36240000</v>
      </c>
      <c r="E26" s="63"/>
      <c r="F26" s="334">
        <v>21857000</v>
      </c>
    </row>
    <row r="27" spans="1:6" ht="18" customHeight="1">
      <c r="A27" s="50" t="s">
        <v>186</v>
      </c>
      <c r="B27" s="14"/>
      <c r="C27" s="14"/>
      <c r="D27" s="179">
        <v>17655000</v>
      </c>
      <c r="E27" s="63"/>
      <c r="F27" s="334">
        <v>21314000</v>
      </c>
    </row>
    <row r="28" spans="1:6" ht="18" customHeight="1">
      <c r="A28" s="50" t="s">
        <v>118</v>
      </c>
      <c r="B28" s="14"/>
      <c r="C28" s="14"/>
      <c r="D28" s="261">
        <v>219585000</v>
      </c>
      <c r="E28" s="63"/>
      <c r="F28" s="334">
        <v>176206000</v>
      </c>
    </row>
    <row r="29" spans="1:6" ht="18" customHeight="1">
      <c r="A29" s="50" t="s">
        <v>6</v>
      </c>
      <c r="B29" s="14"/>
      <c r="C29" s="14"/>
      <c r="D29" s="262">
        <v>3378000</v>
      </c>
      <c r="E29" s="63"/>
      <c r="F29" s="335">
        <v>2787000</v>
      </c>
    </row>
    <row r="30" spans="1:6" ht="18" customHeight="1">
      <c r="A30" s="50" t="s">
        <v>226</v>
      </c>
      <c r="B30" s="57"/>
      <c r="C30" s="57"/>
      <c r="D30" s="263">
        <f>SUM(D24:D29)</f>
        <v>372802000</v>
      </c>
      <c r="E30" s="100"/>
      <c r="F30" s="190">
        <f>SUM(F24:F29)</f>
        <v>298488000</v>
      </c>
    </row>
    <row r="31" spans="1:6" ht="10.5" customHeight="1">
      <c r="A31" s="57"/>
      <c r="B31" s="57"/>
      <c r="C31" s="57"/>
      <c r="D31" s="264"/>
      <c r="E31" s="100"/>
      <c r="F31" s="257"/>
    </row>
    <row r="32" spans="1:6" ht="18" customHeight="1" thickBot="1">
      <c r="A32" s="61" t="s">
        <v>130</v>
      </c>
      <c r="B32" s="57"/>
      <c r="C32" s="57"/>
      <c r="D32" s="265">
        <f>D20+D30</f>
        <v>1157118000</v>
      </c>
      <c r="E32" s="100"/>
      <c r="F32" s="336">
        <f>+F30+F20</f>
        <v>976127000</v>
      </c>
    </row>
    <row r="33" spans="1:6" ht="11.25" customHeight="1">
      <c r="A33" s="57"/>
      <c r="B33" s="57"/>
      <c r="C33" s="57"/>
      <c r="D33" s="264"/>
      <c r="E33" s="100"/>
      <c r="F33" s="257"/>
    </row>
    <row r="34" spans="1:6" ht="18" customHeight="1">
      <c r="A34" s="61" t="s">
        <v>45</v>
      </c>
      <c r="B34" s="50"/>
      <c r="C34" s="14"/>
      <c r="D34" s="233"/>
      <c r="E34" s="63"/>
      <c r="F34" s="234"/>
    </row>
    <row r="35" spans="1:6" ht="11.25" customHeight="1">
      <c r="A35" s="61"/>
      <c r="B35" s="50"/>
      <c r="C35" s="14"/>
      <c r="D35" s="233"/>
      <c r="E35" s="63"/>
      <c r="F35" s="234"/>
    </row>
    <row r="36" spans="1:6" ht="18" customHeight="1">
      <c r="A36" s="61" t="s">
        <v>240</v>
      </c>
      <c r="B36" s="50"/>
      <c r="C36" s="14"/>
      <c r="D36" s="233"/>
      <c r="E36" s="63"/>
      <c r="F36" s="234"/>
    </row>
    <row r="37" spans="1:6" ht="9" customHeight="1">
      <c r="A37" s="50"/>
      <c r="B37" s="50"/>
      <c r="C37" s="14"/>
      <c r="D37" s="233"/>
      <c r="E37" s="63"/>
      <c r="F37" s="234"/>
    </row>
    <row r="38" spans="1:6" ht="18" customHeight="1">
      <c r="A38" s="50" t="s">
        <v>61</v>
      </c>
      <c r="B38" s="14"/>
      <c r="C38" s="14"/>
      <c r="D38" s="266">
        <f>'Stat of Equity'!C37</f>
        <v>71097000</v>
      </c>
      <c r="E38" s="63"/>
      <c r="F38" s="333">
        <v>64634000</v>
      </c>
    </row>
    <row r="39" spans="1:6" ht="18" customHeight="1">
      <c r="A39" s="50" t="s">
        <v>46</v>
      </c>
      <c r="B39" s="408"/>
      <c r="C39" s="14"/>
      <c r="D39" s="261">
        <f>'Stat of Equity'!I37</f>
        <v>190259000</v>
      </c>
      <c r="E39" s="63"/>
      <c r="F39" s="334">
        <v>142898000</v>
      </c>
    </row>
    <row r="40" spans="1:6" ht="18" customHeight="1">
      <c r="A40" s="61" t="s">
        <v>223</v>
      </c>
      <c r="B40" s="287"/>
      <c r="C40" s="14"/>
      <c r="D40" s="254">
        <f>SUM(D38:D39)</f>
        <v>261356000</v>
      </c>
      <c r="E40" s="63"/>
      <c r="F40" s="189">
        <f>SUM(F38:F39)</f>
        <v>207532000</v>
      </c>
    </row>
    <row r="41" spans="1:6" ht="11.25" customHeight="1">
      <c r="A41" s="50"/>
      <c r="B41" s="14"/>
      <c r="C41" s="14"/>
      <c r="D41" s="233"/>
      <c r="E41" s="63"/>
      <c r="F41" s="234"/>
    </row>
    <row r="42" spans="1:6" ht="18" customHeight="1">
      <c r="A42" s="61" t="s">
        <v>229</v>
      </c>
      <c r="B42" s="14"/>
      <c r="C42" s="14"/>
      <c r="D42" s="233"/>
      <c r="E42" s="63"/>
      <c r="F42" s="234"/>
    </row>
    <row r="43" spans="1:6" ht="9" customHeight="1">
      <c r="A43" s="50"/>
      <c r="B43" s="14"/>
      <c r="C43" s="14"/>
      <c r="D43" s="233"/>
      <c r="E43" s="63"/>
      <c r="F43" s="234"/>
    </row>
    <row r="44" spans="1:6" ht="18" customHeight="1">
      <c r="A44" s="50" t="s">
        <v>166</v>
      </c>
      <c r="B44" s="14"/>
      <c r="C44" s="14"/>
      <c r="D44" s="267">
        <v>506000</v>
      </c>
      <c r="E44" s="63"/>
      <c r="F44" s="333">
        <v>684000</v>
      </c>
    </row>
    <row r="45" spans="1:6" ht="18" customHeight="1">
      <c r="A45" s="50" t="s">
        <v>40</v>
      </c>
      <c r="B45" s="14"/>
      <c r="C45" s="14"/>
      <c r="D45" s="268">
        <v>84000</v>
      </c>
      <c r="E45" s="63"/>
      <c r="F45" s="334">
        <v>152000</v>
      </c>
    </row>
    <row r="46" spans="1:6" ht="18" customHeight="1">
      <c r="A46" s="50" t="s">
        <v>8</v>
      </c>
      <c r="B46" s="14"/>
      <c r="C46" s="14"/>
      <c r="D46" s="261">
        <v>651596000</v>
      </c>
      <c r="E46" s="63"/>
      <c r="F46" s="334">
        <v>589807000</v>
      </c>
    </row>
    <row r="47" spans="1:6" ht="18" customHeight="1">
      <c r="A47" s="50" t="s">
        <v>119</v>
      </c>
      <c r="B47" s="14"/>
      <c r="C47" s="14"/>
      <c r="D47" s="262">
        <v>1210000</v>
      </c>
      <c r="E47" s="63"/>
      <c r="F47" s="335">
        <v>273000</v>
      </c>
    </row>
    <row r="48" spans="1:6" ht="18" customHeight="1">
      <c r="A48" s="50" t="s">
        <v>224</v>
      </c>
      <c r="B48" s="50"/>
      <c r="C48" s="14"/>
      <c r="D48" s="254">
        <f>SUM(D44:D47)</f>
        <v>653396000</v>
      </c>
      <c r="E48" s="63"/>
      <c r="F48" s="189">
        <f>SUM(F44:F47)</f>
        <v>590916000</v>
      </c>
    </row>
    <row r="49" spans="1:6" ht="12" customHeight="1">
      <c r="A49" s="50"/>
      <c r="B49" s="50"/>
      <c r="C49" s="14"/>
      <c r="D49" s="233"/>
      <c r="E49" s="63"/>
      <c r="F49" s="234"/>
    </row>
    <row r="50" spans="1:6" ht="18" customHeight="1">
      <c r="A50" s="61" t="s">
        <v>228</v>
      </c>
      <c r="B50" s="50"/>
      <c r="C50" s="14"/>
      <c r="D50" s="233"/>
      <c r="E50" s="63"/>
      <c r="F50" s="234"/>
    </row>
    <row r="51" spans="1:6" ht="7.5" customHeight="1">
      <c r="A51" s="50"/>
      <c r="B51" s="50"/>
      <c r="C51" s="14"/>
      <c r="D51" s="233"/>
      <c r="E51" s="63"/>
      <c r="F51" s="234"/>
    </row>
    <row r="52" spans="1:6" ht="18" customHeight="1">
      <c r="A52" s="50" t="s">
        <v>167</v>
      </c>
      <c r="B52" s="287"/>
      <c r="C52" s="57"/>
      <c r="D52" s="267">
        <v>66989000</v>
      </c>
      <c r="E52" s="144"/>
      <c r="F52" s="337">
        <v>39267000</v>
      </c>
    </row>
    <row r="53" spans="1:6" ht="18" customHeight="1">
      <c r="A53" s="50" t="s">
        <v>246</v>
      </c>
      <c r="B53" s="287"/>
      <c r="C53" s="57"/>
      <c r="D53" s="268">
        <f>771000</f>
        <v>771000</v>
      </c>
      <c r="E53" s="144"/>
      <c r="F53" s="338">
        <v>456000</v>
      </c>
    </row>
    <row r="54" spans="1:6" ht="18" customHeight="1">
      <c r="A54" s="50" t="s">
        <v>166</v>
      </c>
      <c r="B54" s="14"/>
      <c r="C54" s="57"/>
      <c r="D54" s="268">
        <v>274000</v>
      </c>
      <c r="E54" s="144"/>
      <c r="F54" s="338">
        <v>190000</v>
      </c>
    </row>
    <row r="55" spans="1:6" ht="18" customHeight="1">
      <c r="A55" s="50" t="s">
        <v>40</v>
      </c>
      <c r="B55" s="14"/>
      <c r="C55" s="57"/>
      <c r="D55" s="268">
        <v>160000</v>
      </c>
      <c r="E55" s="144"/>
      <c r="F55" s="338">
        <v>187000</v>
      </c>
    </row>
    <row r="56" spans="1:6" ht="18" customHeight="1">
      <c r="A56" s="50" t="s">
        <v>8</v>
      </c>
      <c r="B56" s="14"/>
      <c r="C56" s="14"/>
      <c r="D56" s="268">
        <v>170702000</v>
      </c>
      <c r="E56" s="144"/>
      <c r="F56" s="338">
        <v>135917000</v>
      </c>
    </row>
    <row r="57" spans="1:6" ht="18" customHeight="1">
      <c r="A57" s="50" t="s">
        <v>33</v>
      </c>
      <c r="B57" s="14"/>
      <c r="C57" s="14"/>
      <c r="D57" s="268">
        <v>3470000</v>
      </c>
      <c r="E57" s="144"/>
      <c r="F57" s="338">
        <v>1662000</v>
      </c>
    </row>
    <row r="58" spans="1:6" ht="18" customHeight="1">
      <c r="A58" s="50" t="s">
        <v>227</v>
      </c>
      <c r="B58" s="14"/>
      <c r="C58" s="14"/>
      <c r="D58" s="263">
        <f>SUM(D52:D57)</f>
        <v>242366000</v>
      </c>
      <c r="E58" s="144"/>
      <c r="F58" s="190">
        <f>SUM(F52:F57)</f>
        <v>177679000</v>
      </c>
    </row>
    <row r="59" spans="1:6" ht="11.25" customHeight="1">
      <c r="A59" s="50"/>
      <c r="B59" s="50"/>
      <c r="C59" s="14"/>
      <c r="D59" s="233"/>
      <c r="E59" s="63"/>
      <c r="F59" s="234"/>
    </row>
    <row r="60" spans="1:6" ht="18" customHeight="1">
      <c r="A60" s="61" t="s">
        <v>230</v>
      </c>
      <c r="B60" s="50"/>
      <c r="C60" s="14"/>
      <c r="D60" s="232">
        <f>+D48+D58</f>
        <v>895762000</v>
      </c>
      <c r="E60" s="63"/>
      <c r="F60" s="339">
        <f>+F48+F58</f>
        <v>768595000</v>
      </c>
    </row>
    <row r="61" spans="1:6" ht="9.75" customHeight="1">
      <c r="A61" s="50"/>
      <c r="B61" s="50"/>
      <c r="C61" s="14"/>
      <c r="D61" s="166"/>
      <c r="E61" s="63"/>
      <c r="F61" s="234"/>
    </row>
    <row r="62" spans="1:6" ht="18" customHeight="1" thickBot="1">
      <c r="A62" s="61" t="s">
        <v>190</v>
      </c>
      <c r="B62" s="50"/>
      <c r="C62" s="14"/>
      <c r="D62" s="180">
        <f>+D60+D40</f>
        <v>1157118000</v>
      </c>
      <c r="E62" s="63"/>
      <c r="F62" s="340">
        <f>+F60+F40</f>
        <v>976127000</v>
      </c>
    </row>
    <row r="63" spans="1:6" ht="9.75" customHeight="1">
      <c r="A63" s="50"/>
      <c r="B63" s="14"/>
      <c r="C63" s="14"/>
      <c r="D63" s="313"/>
      <c r="E63" s="63"/>
      <c r="F63" s="291"/>
    </row>
    <row r="64" spans="1:6" ht="18" customHeight="1" thickBot="1">
      <c r="A64" s="61" t="s">
        <v>168</v>
      </c>
      <c r="B64" s="406"/>
      <c r="C64" s="14"/>
      <c r="D64" s="181">
        <f>+D40/(D38*10)</f>
        <v>0.36760482158178265</v>
      </c>
      <c r="E64" s="63"/>
      <c r="F64" s="428">
        <f>+F40/(F38*10)</f>
        <v>0.3210879722746542</v>
      </c>
    </row>
    <row r="65" spans="1:6" ht="18" customHeight="1" thickTop="1">
      <c r="A65" s="14"/>
      <c r="B65" s="50"/>
      <c r="C65" s="14"/>
      <c r="D65" s="182"/>
      <c r="E65" s="63"/>
      <c r="F65" s="341"/>
    </row>
    <row r="66" spans="1:6" ht="18" customHeight="1">
      <c r="A66" s="14"/>
      <c r="B66" s="14"/>
      <c r="C66" s="14"/>
      <c r="D66" s="14"/>
      <c r="E66" s="14"/>
      <c r="F66" s="105"/>
    </row>
    <row r="67" spans="1:6" ht="18" customHeight="1">
      <c r="A67" s="14"/>
      <c r="B67" s="14"/>
      <c r="C67" s="14"/>
      <c r="D67" s="14"/>
      <c r="E67" s="14"/>
      <c r="F67" s="105"/>
    </row>
    <row r="68" spans="1:6" ht="18" customHeight="1">
      <c r="A68" s="14"/>
      <c r="B68" s="14"/>
      <c r="C68" s="14"/>
      <c r="D68" s="14"/>
      <c r="E68" s="14"/>
      <c r="F68" s="105"/>
    </row>
    <row r="69" spans="1:6" ht="18" customHeight="1">
      <c r="A69" s="14"/>
      <c r="B69" s="14"/>
      <c r="C69" s="14"/>
      <c r="D69" s="412"/>
      <c r="E69" s="412"/>
      <c r="F69" s="326"/>
    </row>
    <row r="70" spans="1:6" ht="18" customHeight="1">
      <c r="A70" s="14"/>
      <c r="B70" s="14"/>
      <c r="C70" s="14"/>
      <c r="D70" s="412">
        <f>D32-D62</f>
        <v>0</v>
      </c>
      <c r="E70" s="412"/>
      <c r="F70" s="412">
        <f>F32-F62</f>
        <v>0</v>
      </c>
    </row>
    <row r="71" spans="1:6" ht="17.25" customHeight="1">
      <c r="A71" s="14"/>
      <c r="B71" s="14"/>
      <c r="C71" s="14"/>
      <c r="D71" s="412"/>
      <c r="E71" s="412"/>
      <c r="F71" s="326"/>
    </row>
    <row r="72" spans="1:6" ht="17.25" customHeight="1">
      <c r="A72" s="14"/>
      <c r="B72" s="183"/>
      <c r="C72" s="14"/>
      <c r="D72" s="14"/>
      <c r="E72" s="14"/>
      <c r="F72" s="105"/>
    </row>
    <row r="73" spans="1:6" ht="17.25" customHeight="1">
      <c r="A73" s="14"/>
      <c r="B73" s="14"/>
      <c r="C73" s="14"/>
      <c r="D73" s="14"/>
      <c r="E73" s="14"/>
      <c r="F73" s="105"/>
    </row>
    <row r="74" spans="1:6" ht="17.25" customHeight="1">
      <c r="A74" s="14"/>
      <c r="B74" s="14"/>
      <c r="C74" s="14"/>
      <c r="D74" s="14"/>
      <c r="E74" s="14"/>
      <c r="F74" s="105"/>
    </row>
    <row r="75" spans="1:6" ht="17.25" customHeight="1">
      <c r="A75" s="14"/>
      <c r="B75" s="14"/>
      <c r="C75" s="14"/>
      <c r="D75" s="14"/>
      <c r="E75" s="14"/>
      <c r="F75" s="105"/>
    </row>
    <row r="76" spans="1:6" ht="17.25" customHeight="1">
      <c r="A76" s="14"/>
      <c r="B76" s="14"/>
      <c r="C76" s="14"/>
      <c r="D76" s="14"/>
      <c r="E76" s="14"/>
      <c r="F76" s="105"/>
    </row>
    <row r="77" spans="1:6" ht="17.25" customHeight="1">
      <c r="A77" s="14"/>
      <c r="B77" s="14"/>
      <c r="C77" s="14"/>
      <c r="D77" s="14"/>
      <c r="E77" s="14"/>
      <c r="F77" s="105"/>
    </row>
    <row r="78" spans="1:6" ht="17.25" customHeight="1">
      <c r="A78" s="14"/>
      <c r="B78" s="14"/>
      <c r="C78" s="14"/>
      <c r="D78" s="14"/>
      <c r="E78" s="14"/>
      <c r="F78" s="105"/>
    </row>
    <row r="79" spans="1:6" ht="17.25" customHeight="1">
      <c r="A79" s="14"/>
      <c r="B79" s="14"/>
      <c r="C79" s="14"/>
      <c r="D79" s="14"/>
      <c r="E79" s="14"/>
      <c r="F79" s="105"/>
    </row>
    <row r="80" spans="1:6" ht="17.25" customHeight="1">
      <c r="A80" s="14"/>
      <c r="B80" s="14"/>
      <c r="C80" s="14"/>
      <c r="D80" s="14"/>
      <c r="E80" s="14"/>
      <c r="F80" s="105"/>
    </row>
    <row r="81" spans="1:6" ht="17.25" customHeight="1">
      <c r="A81" s="14"/>
      <c r="B81" s="14"/>
      <c r="C81" s="14"/>
      <c r="D81" s="14"/>
      <c r="E81" s="14"/>
      <c r="F81" s="105"/>
    </row>
    <row r="82" spans="1:6" ht="17.25" customHeight="1">
      <c r="A82" s="14"/>
      <c r="B82" s="14"/>
      <c r="C82" s="14"/>
      <c r="D82" s="14"/>
      <c r="E82" s="14"/>
      <c r="F82" s="105"/>
    </row>
    <row r="83" spans="1:6" ht="17.25" customHeight="1">
      <c r="A83" s="14"/>
      <c r="B83" s="14"/>
      <c r="C83" s="14"/>
      <c r="D83" s="14"/>
      <c r="E83" s="14"/>
      <c r="F83" s="105"/>
    </row>
    <row r="84" spans="1:6" ht="17.25" customHeight="1">
      <c r="A84" s="14"/>
      <c r="B84" s="14"/>
      <c r="C84" s="14"/>
      <c r="D84" s="14"/>
      <c r="E84" s="14"/>
      <c r="F84" s="105"/>
    </row>
  </sheetData>
  <sheetProtection/>
  <mergeCells count="1">
    <mergeCell ref="D5:F5"/>
  </mergeCells>
  <printOptions horizontalCentered="1"/>
  <pageMargins left="0.2" right="0.1" top="0.2" bottom="0.2" header="0.2" footer="0.2"/>
  <pageSetup fitToHeight="1" fitToWidth="1" horizontalDpi="600" verticalDpi="600" orientation="portrait" paperSize="9" scale="74" r:id="rId2"/>
  <ignoredErrors>
    <ignoredError sqref="E40:E52 D65:D68 D59 D48:D51 D61 F40:F43 D41:D43 D71:D107 F49:F51 F59 F63 E54:E107 F61 F65:F69 F71:F107" emptyCellReference="1"/>
  </ignoredErrors>
  <drawing r:id="rId1"/>
</worksheet>
</file>

<file path=xl/worksheets/sheet4.xml><?xml version="1.0" encoding="utf-8"?>
<worksheet xmlns="http://schemas.openxmlformats.org/spreadsheetml/2006/main" xmlns:r="http://schemas.openxmlformats.org/officeDocument/2006/relationships">
  <dimension ref="A2:O54"/>
  <sheetViews>
    <sheetView zoomScale="75" zoomScaleNormal="75" zoomScalePageLayoutView="0" workbookViewId="0" topLeftCell="B1">
      <selection activeCell="G41" sqref="G41"/>
    </sheetView>
  </sheetViews>
  <sheetFormatPr defaultColWidth="39.57421875" defaultRowHeight="12.75"/>
  <cols>
    <col min="1" max="1" width="3.8515625" style="19" hidden="1" customWidth="1"/>
    <col min="2" max="2" width="43.28125" style="19" customWidth="1"/>
    <col min="3" max="3" width="16.140625" style="19" customWidth="1"/>
    <col min="4" max="4" width="1.57421875" style="19" customWidth="1"/>
    <col min="5" max="5" width="18.8515625" style="19" customWidth="1"/>
    <col min="6" max="6" width="1.421875" style="19" customWidth="1"/>
    <col min="7" max="7" width="18.00390625" style="20" customWidth="1"/>
    <col min="8" max="8" width="1.421875" style="20" customWidth="1"/>
    <col min="9" max="9" width="16.8515625" style="19" customWidth="1"/>
    <col min="10" max="10" width="1.421875" style="19" customWidth="1"/>
    <col min="11" max="11" width="13.421875" style="19" customWidth="1"/>
    <col min="12" max="12" width="1.421875" style="19" customWidth="1"/>
    <col min="13" max="13" width="16.7109375" style="19" customWidth="1"/>
    <col min="14" max="16384" width="39.57421875" style="19" customWidth="1"/>
  </cols>
  <sheetData>
    <row r="1" ht="42" customHeight="1"/>
    <row r="2" spans="2:15" ht="18" customHeight="1">
      <c r="B2" s="118" t="s">
        <v>258</v>
      </c>
      <c r="C2" s="119"/>
      <c r="D2" s="192"/>
      <c r="E2" s="192"/>
      <c r="F2" s="192"/>
      <c r="G2" s="193"/>
      <c r="H2" s="193"/>
      <c r="I2" s="192"/>
      <c r="J2" s="192"/>
      <c r="K2" s="192"/>
      <c r="L2" s="192"/>
      <c r="M2" s="117" t="s">
        <v>110</v>
      </c>
      <c r="N2" s="192"/>
      <c r="O2" s="192"/>
    </row>
    <row r="3" spans="2:15" ht="18" customHeight="1">
      <c r="B3" s="122" t="s">
        <v>109</v>
      </c>
      <c r="C3" s="119"/>
      <c r="D3" s="192"/>
      <c r="E3" s="192"/>
      <c r="F3" s="192"/>
      <c r="G3" s="193"/>
      <c r="H3" s="193"/>
      <c r="I3" s="192"/>
      <c r="J3" s="192"/>
      <c r="K3" s="192"/>
      <c r="L3" s="192"/>
      <c r="M3" s="117" t="s">
        <v>259</v>
      </c>
      <c r="N3" s="192"/>
      <c r="O3" s="192"/>
    </row>
    <row r="4" spans="2:15" ht="18" customHeight="1" thickBot="1">
      <c r="B4" s="61"/>
      <c r="C4" s="192"/>
      <c r="D4" s="192"/>
      <c r="E4" s="192"/>
      <c r="F4" s="192"/>
      <c r="G4" s="193"/>
      <c r="H4" s="193"/>
      <c r="I4" s="192"/>
      <c r="J4" s="192"/>
      <c r="K4" s="192"/>
      <c r="L4" s="192"/>
      <c r="M4" s="192"/>
      <c r="N4" s="192"/>
      <c r="O4" s="192"/>
    </row>
    <row r="5" spans="2:15" ht="19.5" customHeight="1" thickBot="1">
      <c r="B5" s="210" t="s">
        <v>174</v>
      </c>
      <c r="C5" s="211"/>
      <c r="D5" s="211"/>
      <c r="E5" s="211"/>
      <c r="F5" s="211"/>
      <c r="G5" s="212"/>
      <c r="H5" s="212"/>
      <c r="I5" s="211"/>
      <c r="J5" s="211"/>
      <c r="K5" s="211"/>
      <c r="L5" s="211"/>
      <c r="M5" s="211"/>
      <c r="N5" s="192"/>
      <c r="O5" s="192"/>
    </row>
    <row r="6" spans="2:15" ht="18" customHeight="1">
      <c r="B6" s="194"/>
      <c r="C6" s="195"/>
      <c r="D6" s="195"/>
      <c r="E6" s="195"/>
      <c r="F6" s="195"/>
      <c r="G6" s="192"/>
      <c r="H6" s="193"/>
      <c r="I6" s="192"/>
      <c r="J6" s="192"/>
      <c r="K6" s="192"/>
      <c r="L6" s="192"/>
      <c r="M6" s="192"/>
      <c r="N6" s="192"/>
      <c r="O6" s="192"/>
    </row>
    <row r="7" spans="2:15" ht="18" customHeight="1">
      <c r="B7" s="196"/>
      <c r="C7" s="447" t="s">
        <v>131</v>
      </c>
      <c r="D7" s="447"/>
      <c r="E7" s="447"/>
      <c r="F7" s="447"/>
      <c r="G7" s="447"/>
      <c r="H7" s="447"/>
      <c r="I7" s="447"/>
      <c r="J7" s="447"/>
      <c r="K7" s="192"/>
      <c r="L7" s="192"/>
      <c r="M7" s="192"/>
      <c r="N7" s="192"/>
      <c r="O7" s="192"/>
    </row>
    <row r="8" spans="2:15" ht="12.75" customHeight="1">
      <c r="B8" s="196"/>
      <c r="C8" s="123"/>
      <c r="D8" s="123"/>
      <c r="E8" s="123"/>
      <c r="F8" s="123"/>
      <c r="G8" s="123"/>
      <c r="H8" s="123"/>
      <c r="I8" s="123"/>
      <c r="J8" s="123"/>
      <c r="K8" s="192"/>
      <c r="L8" s="192"/>
      <c r="M8" s="192"/>
      <c r="N8" s="192"/>
      <c r="O8" s="192"/>
    </row>
    <row r="9" spans="2:15" ht="18" customHeight="1">
      <c r="B9" s="196"/>
      <c r="C9" s="123"/>
      <c r="D9" s="123"/>
      <c r="E9" s="148" t="s">
        <v>201</v>
      </c>
      <c r="F9" s="123"/>
      <c r="G9" s="123"/>
      <c r="H9" s="123"/>
      <c r="I9" s="123"/>
      <c r="J9" s="123"/>
      <c r="K9" s="192"/>
      <c r="L9" s="192"/>
      <c r="M9" s="192"/>
      <c r="N9" s="192"/>
      <c r="O9" s="192"/>
    </row>
    <row r="10" spans="2:15" ht="18" customHeight="1">
      <c r="B10" s="196"/>
      <c r="C10" s="123"/>
      <c r="D10" s="123"/>
      <c r="E10" s="148" t="s">
        <v>64</v>
      </c>
      <c r="F10" s="65"/>
      <c r="G10" s="148" t="s">
        <v>64</v>
      </c>
      <c r="H10" s="123"/>
      <c r="I10" s="123"/>
      <c r="J10" s="123"/>
      <c r="K10" s="192"/>
      <c r="L10" s="192"/>
      <c r="M10" s="192"/>
      <c r="N10" s="192"/>
      <c r="O10" s="192"/>
    </row>
    <row r="11" spans="1:15" ht="18" customHeight="1">
      <c r="A11" s="21"/>
      <c r="B11" s="197"/>
      <c r="C11" s="192"/>
      <c r="D11" s="192"/>
      <c r="E11" s="277" t="s">
        <v>274</v>
      </c>
      <c r="F11" s="348"/>
      <c r="G11" s="277" t="s">
        <v>274</v>
      </c>
      <c r="H11" s="197"/>
      <c r="I11" s="192"/>
      <c r="J11" s="192"/>
      <c r="K11" s="192"/>
      <c r="L11" s="192"/>
      <c r="M11" s="192"/>
      <c r="N11" s="192"/>
      <c r="O11" s="192"/>
    </row>
    <row r="12" spans="1:15" ht="18" customHeight="1">
      <c r="A12" s="21"/>
      <c r="C12" s="277" t="s">
        <v>36</v>
      </c>
      <c r="D12" s="277"/>
      <c r="E12" s="277" t="s">
        <v>36</v>
      </c>
      <c r="F12" s="277"/>
      <c r="G12" s="277" t="s">
        <v>19</v>
      </c>
      <c r="H12" s="277"/>
      <c r="I12" s="277" t="s">
        <v>10</v>
      </c>
      <c r="J12" s="278"/>
      <c r="K12" s="277" t="s">
        <v>50</v>
      </c>
      <c r="L12" s="278"/>
      <c r="M12" s="277" t="s">
        <v>10</v>
      </c>
      <c r="N12" s="192"/>
      <c r="O12" s="192"/>
    </row>
    <row r="13" spans="1:15" ht="18" customHeight="1">
      <c r="A13" s="21"/>
      <c r="B13" s="197"/>
      <c r="C13" s="277" t="s">
        <v>13</v>
      </c>
      <c r="D13" s="277"/>
      <c r="E13" s="277" t="s">
        <v>39</v>
      </c>
      <c r="F13" s="277"/>
      <c r="G13" s="277" t="s">
        <v>120</v>
      </c>
      <c r="H13" s="277"/>
      <c r="I13" s="277" t="s">
        <v>46</v>
      </c>
      <c r="J13" s="278"/>
      <c r="K13" s="277" t="s">
        <v>51</v>
      </c>
      <c r="L13" s="278"/>
      <c r="M13" s="277" t="s">
        <v>52</v>
      </c>
      <c r="N13" s="192"/>
      <c r="O13" s="192"/>
    </row>
    <row r="14" spans="3:15" ht="18" customHeight="1">
      <c r="C14" s="277" t="s">
        <v>4</v>
      </c>
      <c r="D14" s="277"/>
      <c r="E14" s="277" t="s">
        <v>4</v>
      </c>
      <c r="F14" s="277"/>
      <c r="G14" s="277" t="s">
        <v>4</v>
      </c>
      <c r="H14" s="277"/>
      <c r="I14" s="277" t="s">
        <v>4</v>
      </c>
      <c r="J14" s="278"/>
      <c r="K14" s="277" t="s">
        <v>4</v>
      </c>
      <c r="L14" s="278"/>
      <c r="M14" s="277" t="s">
        <v>4</v>
      </c>
      <c r="N14" s="192"/>
      <c r="O14" s="192"/>
    </row>
    <row r="15" spans="3:15" ht="9" customHeight="1">
      <c r="C15" s="197"/>
      <c r="D15" s="197"/>
      <c r="E15" s="197"/>
      <c r="F15" s="197"/>
      <c r="G15" s="197"/>
      <c r="H15" s="197"/>
      <c r="I15" s="197"/>
      <c r="J15" s="192"/>
      <c r="K15" s="197"/>
      <c r="L15" s="192"/>
      <c r="M15" s="197"/>
      <c r="N15" s="192"/>
      <c r="O15" s="192"/>
    </row>
    <row r="16" spans="2:15" ht="6" customHeight="1">
      <c r="B16" s="196"/>
      <c r="C16" s="192"/>
      <c r="D16" s="192"/>
      <c r="E16" s="198"/>
      <c r="F16" s="199"/>
      <c r="G16" s="200"/>
      <c r="H16" s="193"/>
      <c r="I16" s="192"/>
      <c r="J16" s="192"/>
      <c r="K16" s="192"/>
      <c r="L16" s="192"/>
      <c r="M16" s="192"/>
      <c r="N16" s="192"/>
      <c r="O16" s="192"/>
    </row>
    <row r="17" spans="2:15" ht="18" customHeight="1">
      <c r="B17" s="196" t="s">
        <v>175</v>
      </c>
      <c r="C17" s="141">
        <v>64634000</v>
      </c>
      <c r="D17" s="141"/>
      <c r="E17" s="201">
        <v>3563000</v>
      </c>
      <c r="F17" s="139"/>
      <c r="G17" s="203">
        <v>93539000</v>
      </c>
      <c r="H17" s="141"/>
      <c r="I17" s="141">
        <f>SUM(E17:G17)</f>
        <v>97102000</v>
      </c>
      <c r="J17" s="204"/>
      <c r="K17" s="161">
        <v>0</v>
      </c>
      <c r="L17" s="204"/>
      <c r="M17" s="204">
        <f>C17+I17+K17</f>
        <v>161736000</v>
      </c>
      <c r="N17" s="192"/>
      <c r="O17" s="192"/>
    </row>
    <row r="18" spans="2:15" ht="9.75" customHeight="1">
      <c r="B18" s="192"/>
      <c r="C18" s="141"/>
      <c r="D18" s="141"/>
      <c r="E18" s="201"/>
      <c r="F18" s="139"/>
      <c r="G18" s="203"/>
      <c r="H18" s="141"/>
      <c r="I18" s="141"/>
      <c r="J18" s="204"/>
      <c r="K18" s="161"/>
      <c r="L18" s="204"/>
      <c r="M18" s="204"/>
      <c r="N18" s="192"/>
      <c r="O18" s="192"/>
    </row>
    <row r="19" spans="2:15" ht="18" customHeight="1">
      <c r="B19" s="192" t="s">
        <v>41</v>
      </c>
      <c r="C19" s="202">
        <v>0</v>
      </c>
      <c r="D19" s="202"/>
      <c r="E19" s="206">
        <v>0</v>
      </c>
      <c r="F19" s="202"/>
      <c r="G19" s="203">
        <f>'Income Statement'!I26</f>
        <v>22936000</v>
      </c>
      <c r="H19" s="139"/>
      <c r="I19" s="139">
        <f>SUM(E19:G19)</f>
        <v>22936000</v>
      </c>
      <c r="J19" s="205"/>
      <c r="K19" s="202">
        <v>0</v>
      </c>
      <c r="L19" s="205"/>
      <c r="M19" s="205">
        <f>C19+I19+K19</f>
        <v>22936000</v>
      </c>
      <c r="N19" s="192"/>
      <c r="O19" s="192"/>
    </row>
    <row r="20" spans="2:15" ht="9.75" customHeight="1">
      <c r="B20" s="192"/>
      <c r="C20" s="202"/>
      <c r="D20" s="202"/>
      <c r="E20" s="206"/>
      <c r="F20" s="202"/>
      <c r="G20" s="203"/>
      <c r="H20" s="139"/>
      <c r="I20" s="139"/>
      <c r="J20" s="205"/>
      <c r="K20" s="202"/>
      <c r="L20" s="205"/>
      <c r="M20" s="205"/>
      <c r="N20" s="192"/>
      <c r="O20" s="192"/>
    </row>
    <row r="21" spans="2:15" ht="18" customHeight="1">
      <c r="B21" s="192" t="s">
        <v>231</v>
      </c>
      <c r="C21" s="202">
        <v>0</v>
      </c>
      <c r="D21" s="202"/>
      <c r="E21" s="206">
        <v>0</v>
      </c>
      <c r="F21" s="202"/>
      <c r="G21" s="203">
        <v>-4783000</v>
      </c>
      <c r="H21" s="139"/>
      <c r="I21" s="139">
        <f>SUM(E21:G21)</f>
        <v>-4783000</v>
      </c>
      <c r="J21" s="205"/>
      <c r="K21" s="202">
        <v>0</v>
      </c>
      <c r="L21" s="205"/>
      <c r="M21" s="205">
        <f>C21+I21+K21</f>
        <v>-4783000</v>
      </c>
      <c r="N21" s="192"/>
      <c r="O21" s="192"/>
    </row>
    <row r="22" spans="2:15" ht="9.75" customHeight="1">
      <c r="B22" s="192"/>
      <c r="C22" s="139"/>
      <c r="D22" s="139"/>
      <c r="E22" s="201"/>
      <c r="F22" s="139"/>
      <c r="G22" s="209"/>
      <c r="H22" s="139"/>
      <c r="I22" s="139"/>
      <c r="J22" s="205"/>
      <c r="K22" s="202"/>
      <c r="L22" s="205"/>
      <c r="M22" s="205"/>
      <c r="N22" s="192"/>
      <c r="O22" s="192"/>
    </row>
    <row r="23" spans="2:15" ht="18" customHeight="1" thickBot="1">
      <c r="B23" s="196" t="s">
        <v>207</v>
      </c>
      <c r="C23" s="173">
        <f>SUM(C17:C22)</f>
        <v>64634000</v>
      </c>
      <c r="D23" s="173"/>
      <c r="E23" s="218">
        <f>SUM(E17:E22)</f>
        <v>3563000</v>
      </c>
      <c r="F23" s="173"/>
      <c r="G23" s="220">
        <f>SUM(G17:G22)</f>
        <v>111692000</v>
      </c>
      <c r="H23" s="173"/>
      <c r="I23" s="173">
        <f>SUM(I17:I22)</f>
        <v>115255000</v>
      </c>
      <c r="J23" s="173"/>
      <c r="K23" s="219">
        <f>SUM(K17:K22)</f>
        <v>0</v>
      </c>
      <c r="L23" s="173"/>
      <c r="M23" s="173">
        <f>SUM(M17:M22)</f>
        <v>179889000</v>
      </c>
      <c r="N23" s="192"/>
      <c r="O23" s="192"/>
    </row>
    <row r="24" spans="2:15" ht="12" customHeight="1" thickTop="1">
      <c r="B24" s="192"/>
      <c r="C24" s="192"/>
      <c r="D24" s="192"/>
      <c r="E24" s="213"/>
      <c r="F24" s="195"/>
      <c r="G24" s="214"/>
      <c r="H24" s="193"/>
      <c r="I24" s="192"/>
      <c r="J24" s="192"/>
      <c r="K24" s="192"/>
      <c r="L24" s="192"/>
      <c r="M24" s="192"/>
      <c r="N24" s="192"/>
      <c r="O24" s="192"/>
    </row>
    <row r="25" spans="2:15" ht="12" customHeight="1">
      <c r="B25" s="196"/>
      <c r="C25" s="192"/>
      <c r="D25" s="192"/>
      <c r="E25" s="213"/>
      <c r="F25" s="195"/>
      <c r="G25" s="214"/>
      <c r="H25" s="193"/>
      <c r="I25" s="192"/>
      <c r="J25" s="192"/>
      <c r="K25" s="192"/>
      <c r="L25" s="192"/>
      <c r="M25" s="192"/>
      <c r="N25" s="192"/>
      <c r="O25" s="192"/>
    </row>
    <row r="26" spans="2:15" ht="18" customHeight="1">
      <c r="B26" s="196" t="s">
        <v>108</v>
      </c>
      <c r="C26" s="141">
        <v>64634000</v>
      </c>
      <c r="D26" s="141"/>
      <c r="E26" s="255">
        <v>3553000</v>
      </c>
      <c r="F26" s="139"/>
      <c r="G26" s="203">
        <v>139345000</v>
      </c>
      <c r="H26" s="141"/>
      <c r="I26" s="141">
        <f>SUM(E26:G26)</f>
        <v>142898000</v>
      </c>
      <c r="J26" s="204"/>
      <c r="K26" s="161">
        <v>0</v>
      </c>
      <c r="L26" s="204"/>
      <c r="M26" s="204">
        <f>C26+I26+K26</f>
        <v>207532000</v>
      </c>
      <c r="N26" s="192"/>
      <c r="O26" s="192"/>
    </row>
    <row r="27" spans="2:15" ht="9.75" customHeight="1">
      <c r="B27" s="196"/>
      <c r="C27" s="139"/>
      <c r="D27" s="139"/>
      <c r="E27" s="201"/>
      <c r="F27" s="139"/>
      <c r="G27" s="203"/>
      <c r="H27" s="139"/>
      <c r="I27" s="139"/>
      <c r="J27" s="205"/>
      <c r="K27" s="202"/>
      <c r="L27" s="205"/>
      <c r="M27" s="205"/>
      <c r="N27" s="192"/>
      <c r="O27" s="192"/>
    </row>
    <row r="28" spans="2:15" ht="18" customHeight="1">
      <c r="B28" s="192" t="s">
        <v>41</v>
      </c>
      <c r="C28" s="256">
        <v>0</v>
      </c>
      <c r="D28" s="257"/>
      <c r="E28" s="258">
        <v>0</v>
      </c>
      <c r="F28" s="256"/>
      <c r="G28" s="259">
        <f>+'Income Statement'!G26</f>
        <v>29852000</v>
      </c>
      <c r="H28" s="257"/>
      <c r="I28" s="257">
        <f>SUM(E28:G28)</f>
        <v>29852000</v>
      </c>
      <c r="J28" s="257"/>
      <c r="K28" s="256">
        <v>0</v>
      </c>
      <c r="L28" s="257"/>
      <c r="M28" s="257">
        <f>C28+I28+K28</f>
        <v>29852000</v>
      </c>
      <c r="N28" s="192"/>
      <c r="O28" s="192"/>
    </row>
    <row r="29" spans="2:15" ht="9.75" customHeight="1">
      <c r="B29" s="192"/>
      <c r="C29" s="256"/>
      <c r="D29" s="257"/>
      <c r="E29" s="255"/>
      <c r="F29" s="256"/>
      <c r="G29" s="259"/>
      <c r="H29" s="257"/>
      <c r="I29" s="257"/>
      <c r="J29" s="260"/>
      <c r="K29" s="256"/>
      <c r="L29" s="260"/>
      <c r="M29" s="257"/>
      <c r="N29" s="192"/>
      <c r="O29" s="192"/>
    </row>
    <row r="30" spans="2:15" ht="18" customHeight="1">
      <c r="B30" s="305" t="s">
        <v>172</v>
      </c>
      <c r="C30" s="257">
        <v>6463000</v>
      </c>
      <c r="D30" s="257"/>
      <c r="E30" s="255">
        <v>22945000</v>
      </c>
      <c r="F30" s="256"/>
      <c r="G30" s="357">
        <v>0</v>
      </c>
      <c r="H30" s="257"/>
      <c r="I30" s="257">
        <f>SUM(E30:G30)</f>
        <v>22945000</v>
      </c>
      <c r="J30" s="260"/>
      <c r="K30" s="256">
        <v>0</v>
      </c>
      <c r="L30" s="260"/>
      <c r="M30" s="257">
        <f>C30+I30+K30</f>
        <v>29408000</v>
      </c>
      <c r="N30" s="192"/>
      <c r="O30" s="192"/>
    </row>
    <row r="31" spans="2:15" ht="9.75" customHeight="1">
      <c r="B31" s="305"/>
      <c r="C31" s="257"/>
      <c r="D31" s="257"/>
      <c r="E31" s="255"/>
      <c r="F31" s="256"/>
      <c r="G31" s="357"/>
      <c r="H31" s="257"/>
      <c r="I31" s="257"/>
      <c r="J31" s="260"/>
      <c r="K31" s="256"/>
      <c r="L31" s="260"/>
      <c r="M31" s="257"/>
      <c r="N31" s="192"/>
      <c r="O31" s="192"/>
    </row>
    <row r="32" spans="2:15" ht="15" customHeight="1">
      <c r="B32" s="305" t="s">
        <v>173</v>
      </c>
      <c r="C32" s="257"/>
      <c r="D32" s="257"/>
      <c r="E32" s="255"/>
      <c r="F32" s="256"/>
      <c r="G32" s="357"/>
      <c r="H32" s="257"/>
      <c r="I32" s="257"/>
      <c r="J32" s="260"/>
      <c r="K32" s="256"/>
      <c r="L32" s="260"/>
      <c r="M32" s="257"/>
      <c r="N32" s="192"/>
      <c r="O32" s="192"/>
    </row>
    <row r="33" spans="2:15" ht="18" customHeight="1">
      <c r="B33" s="305" t="s">
        <v>176</v>
      </c>
      <c r="C33" s="256">
        <v>0</v>
      </c>
      <c r="D33" s="257"/>
      <c r="E33" s="255">
        <v>-104000</v>
      </c>
      <c r="F33" s="256"/>
      <c r="G33" s="357">
        <v>0</v>
      </c>
      <c r="H33" s="257"/>
      <c r="I33" s="257">
        <f>SUM(E33:G33)</f>
        <v>-104000</v>
      </c>
      <c r="J33" s="260"/>
      <c r="K33" s="256">
        <v>0</v>
      </c>
      <c r="L33" s="260"/>
      <c r="M33" s="257">
        <f>C33+I33+K33</f>
        <v>-104000</v>
      </c>
      <c r="N33" s="192"/>
      <c r="O33" s="192"/>
    </row>
    <row r="34" spans="2:15" ht="9.75" customHeight="1">
      <c r="B34" s="305"/>
      <c r="C34" s="256"/>
      <c r="D34" s="257"/>
      <c r="E34" s="255"/>
      <c r="F34" s="256"/>
      <c r="G34" s="357"/>
      <c r="H34" s="257"/>
      <c r="I34" s="257"/>
      <c r="J34" s="260"/>
      <c r="K34" s="256"/>
      <c r="L34" s="260"/>
      <c r="M34" s="257"/>
      <c r="N34" s="192"/>
      <c r="O34" s="192"/>
    </row>
    <row r="35" spans="2:15" ht="18" customHeight="1">
      <c r="B35" s="305" t="s">
        <v>209</v>
      </c>
      <c r="C35" s="256">
        <v>0</v>
      </c>
      <c r="D35" s="257"/>
      <c r="E35" s="258">
        <v>0</v>
      </c>
      <c r="F35" s="256"/>
      <c r="G35" s="259">
        <v>-5332000</v>
      </c>
      <c r="H35" s="257"/>
      <c r="I35" s="257">
        <f>SUM(E35:G35)</f>
        <v>-5332000</v>
      </c>
      <c r="J35" s="260"/>
      <c r="K35" s="256">
        <v>0</v>
      </c>
      <c r="L35" s="260"/>
      <c r="M35" s="257">
        <f>C35+I35+K35</f>
        <v>-5332000</v>
      </c>
      <c r="N35" s="192"/>
      <c r="O35" s="192"/>
    </row>
    <row r="36" spans="2:15" ht="9.75" customHeight="1">
      <c r="B36" s="192"/>
      <c r="C36" s="141"/>
      <c r="D36" s="141"/>
      <c r="E36" s="201"/>
      <c r="F36" s="139"/>
      <c r="G36" s="203"/>
      <c r="H36" s="141"/>
      <c r="I36" s="141"/>
      <c r="J36" s="204"/>
      <c r="K36" s="161"/>
      <c r="L36" s="204"/>
      <c r="M36" s="204"/>
      <c r="N36" s="192"/>
      <c r="O36" s="192"/>
    </row>
    <row r="37" spans="2:15" ht="18" customHeight="1" thickBot="1">
      <c r="B37" s="196" t="s">
        <v>208</v>
      </c>
      <c r="C37" s="173">
        <f>SUM(C26:C36)</f>
        <v>71097000</v>
      </c>
      <c r="D37" s="173">
        <f>SUM(D27:D36)</f>
        <v>0</v>
      </c>
      <c r="E37" s="218">
        <f>SUM(E26:E36)</f>
        <v>26394000</v>
      </c>
      <c r="F37" s="173">
        <f>SUM(F27:F36)</f>
        <v>0</v>
      </c>
      <c r="G37" s="220">
        <f>SUM(G26:G36)</f>
        <v>163865000</v>
      </c>
      <c r="H37" s="173">
        <f>SUM(H27:H36)</f>
        <v>0</v>
      </c>
      <c r="I37" s="173">
        <f>SUM(I26:I36)</f>
        <v>190259000</v>
      </c>
      <c r="J37" s="173">
        <f>SUM(J27:J36)</f>
        <v>0</v>
      </c>
      <c r="K37" s="219">
        <f>SUM(K26:K36)</f>
        <v>0</v>
      </c>
      <c r="L37" s="173">
        <f>SUM(L27:L36)</f>
        <v>0</v>
      </c>
      <c r="M37" s="173">
        <f>SUM(M26:M36)</f>
        <v>261356000</v>
      </c>
      <c r="N37" s="192"/>
      <c r="O37" s="192"/>
    </row>
    <row r="38" spans="2:15" ht="12" customHeight="1" thickTop="1">
      <c r="B38" s="192"/>
      <c r="C38" s="204"/>
      <c r="D38" s="204"/>
      <c r="E38" s="215"/>
      <c r="F38" s="216"/>
      <c r="G38" s="217"/>
      <c r="H38" s="204"/>
      <c r="I38" s="204"/>
      <c r="J38" s="204"/>
      <c r="K38" s="204"/>
      <c r="L38" s="204"/>
      <c r="M38" s="204"/>
      <c r="N38" s="192"/>
      <c r="O38" s="192"/>
    </row>
    <row r="39" spans="3:15" ht="12" customHeight="1">
      <c r="C39" s="207"/>
      <c r="D39" s="207"/>
      <c r="E39" s="208"/>
      <c r="F39" s="208"/>
      <c r="G39" s="208"/>
      <c r="H39" s="207"/>
      <c r="I39" s="207"/>
      <c r="J39" s="204"/>
      <c r="K39" s="204"/>
      <c r="L39" s="204"/>
      <c r="M39" s="204"/>
      <c r="N39" s="192"/>
      <c r="O39" s="192"/>
    </row>
    <row r="40" spans="2:15" ht="18" customHeight="1">
      <c r="B40" s="192"/>
      <c r="C40" s="204"/>
      <c r="D40" s="204"/>
      <c r="E40" s="205"/>
      <c r="F40" s="205"/>
      <c r="G40" s="205"/>
      <c r="H40" s="204"/>
      <c r="I40" s="204"/>
      <c r="J40" s="204"/>
      <c r="K40" s="204"/>
      <c r="L40" s="204"/>
      <c r="M40" s="204"/>
      <c r="N40" s="192"/>
      <c r="O40" s="192"/>
    </row>
    <row r="41" spans="7:15" ht="18" customHeight="1">
      <c r="G41" s="19"/>
      <c r="H41" s="19"/>
      <c r="N41" s="192"/>
      <c r="O41" s="192"/>
    </row>
    <row r="42" spans="7:15" ht="18" customHeight="1">
      <c r="G42" s="19"/>
      <c r="H42" s="19"/>
      <c r="N42" s="192"/>
      <c r="O42" s="192"/>
    </row>
    <row r="43" spans="7:15" ht="18" customHeight="1" hidden="1">
      <c r="G43" s="19"/>
      <c r="H43" s="19"/>
      <c r="N43" s="192"/>
      <c r="O43" s="192"/>
    </row>
    <row r="44" spans="7:15" ht="18.75" hidden="1">
      <c r="G44" s="19"/>
      <c r="H44" s="19"/>
      <c r="N44" s="192"/>
      <c r="O44" s="192"/>
    </row>
    <row r="45" spans="7:15" ht="18.75" hidden="1">
      <c r="G45" s="19"/>
      <c r="H45" s="19"/>
      <c r="N45" s="192"/>
      <c r="O45" s="192"/>
    </row>
    <row r="46" spans="2:15" s="10" customFormat="1" ht="18.75" hidden="1">
      <c r="B46" s="14"/>
      <c r="C46" s="14"/>
      <c r="D46" s="14"/>
      <c r="E46" s="49"/>
      <c r="F46" s="49"/>
      <c r="G46" s="49"/>
      <c r="H46" s="14"/>
      <c r="I46" s="14"/>
      <c r="J46" s="14"/>
      <c r="K46" s="14"/>
      <c r="L46" s="14"/>
      <c r="M46" s="14"/>
      <c r="N46" s="14"/>
      <c r="O46" s="14"/>
    </row>
    <row r="47" spans="2:15" ht="18.75" hidden="1">
      <c r="B47" s="192"/>
      <c r="C47" s="192"/>
      <c r="D47" s="192"/>
      <c r="E47" s="192"/>
      <c r="F47" s="192"/>
      <c r="G47" s="193"/>
      <c r="H47" s="193"/>
      <c r="I47" s="192"/>
      <c r="J47" s="192"/>
      <c r="K47" s="192"/>
      <c r="L47" s="192"/>
      <c r="M47" s="192"/>
      <c r="N47" s="192"/>
      <c r="O47" s="192"/>
    </row>
    <row r="48" spans="2:15" ht="18.75" hidden="1">
      <c r="B48" s="192"/>
      <c r="C48" s="192"/>
      <c r="D48" s="192"/>
      <c r="E48" s="192"/>
      <c r="F48" s="192"/>
      <c r="G48" s="193"/>
      <c r="H48" s="193"/>
      <c r="I48" s="192"/>
      <c r="J48" s="192"/>
      <c r="K48" s="192"/>
      <c r="L48" s="192"/>
      <c r="M48" s="192"/>
      <c r="N48" s="192"/>
      <c r="O48" s="192"/>
    </row>
    <row r="49" spans="2:15" ht="18.75" hidden="1">
      <c r="B49" s="192"/>
      <c r="C49" s="192"/>
      <c r="D49" s="192"/>
      <c r="E49" s="192"/>
      <c r="F49" s="192"/>
      <c r="G49" s="193"/>
      <c r="H49" s="193"/>
      <c r="I49" s="192"/>
      <c r="J49" s="192"/>
      <c r="K49" s="192"/>
      <c r="L49" s="192"/>
      <c r="M49" s="192"/>
      <c r="N49" s="192"/>
      <c r="O49" s="192"/>
    </row>
    <row r="50" spans="2:15" ht="18.75" hidden="1">
      <c r="B50" s="192"/>
      <c r="C50" s="192"/>
      <c r="D50" s="192"/>
      <c r="E50" s="192"/>
      <c r="F50" s="192"/>
      <c r="G50" s="193"/>
      <c r="H50" s="193"/>
      <c r="I50" s="192"/>
      <c r="J50" s="192"/>
      <c r="K50" s="192"/>
      <c r="L50" s="192"/>
      <c r="M50" s="192"/>
      <c r="N50" s="192"/>
      <c r="O50" s="192"/>
    </row>
    <row r="51" ht="18.75">
      <c r="B51" s="192"/>
    </row>
    <row r="54" ht="18.75">
      <c r="B54" s="192"/>
    </row>
  </sheetData>
  <sheetProtection/>
  <mergeCells count="1">
    <mergeCell ref="C7:J7"/>
  </mergeCells>
  <printOptions horizontalCentered="1" verticalCentered="1"/>
  <pageMargins left="0.45" right="0.5" top="0.3" bottom="0.3" header="0.5" footer="0.5"/>
  <pageSetup horizontalDpi="600" verticalDpi="600" orientation="landscape" paperSize="9" scale="85" r:id="rId2"/>
  <drawing r:id="rId1"/>
</worksheet>
</file>

<file path=xl/worksheets/sheet5.xml><?xml version="1.0" encoding="utf-8"?>
<worksheet xmlns="http://schemas.openxmlformats.org/spreadsheetml/2006/main" xmlns:r="http://schemas.openxmlformats.org/officeDocument/2006/relationships">
  <dimension ref="A1:H206"/>
  <sheetViews>
    <sheetView view="pageBreakPreview" zoomScale="85" zoomScaleNormal="90" zoomScaleSheetLayoutView="85" zoomScalePageLayoutView="0" workbookViewId="0" topLeftCell="A13">
      <selection activeCell="H1" sqref="H1"/>
    </sheetView>
  </sheetViews>
  <sheetFormatPr defaultColWidth="9.140625" defaultRowHeight="12.75"/>
  <cols>
    <col min="1" max="1" width="2.140625" style="183" customWidth="1"/>
    <col min="2" max="2" width="3.28125" style="183" customWidth="1"/>
    <col min="3" max="3" width="51.7109375" style="183" customWidth="1"/>
    <col min="4" max="4" width="7.00390625" style="183" customWidth="1"/>
    <col min="5" max="5" width="16.28125" style="183" hidden="1" customWidth="1"/>
    <col min="6" max="6" width="16.00390625" style="222" customWidth="1"/>
    <col min="7" max="7" width="3.421875" style="183" customWidth="1"/>
    <col min="8" max="8" width="17.7109375" style="183" customWidth="1"/>
    <col min="9" max="9" width="10.00390625" style="8" bestFit="1" customWidth="1"/>
    <col min="10" max="16384" width="9.140625" style="8" customWidth="1"/>
  </cols>
  <sheetData>
    <row r="1" spans="1:8" s="9" customFormat="1" ht="42" customHeight="1">
      <c r="A1" s="222"/>
      <c r="B1" s="191"/>
      <c r="C1" s="222"/>
      <c r="D1" s="222"/>
      <c r="E1" s="222"/>
      <c r="F1" s="222"/>
      <c r="G1" s="222"/>
      <c r="H1" s="222"/>
    </row>
    <row r="2" spans="1:8" s="9" customFormat="1" ht="18" customHeight="1">
      <c r="A2" s="222"/>
      <c r="B2" s="118" t="s">
        <v>258</v>
      </c>
      <c r="C2" s="222"/>
      <c r="D2" s="222"/>
      <c r="E2" s="222"/>
      <c r="F2" s="222"/>
      <c r="G2" s="222"/>
      <c r="H2" s="117" t="s">
        <v>110</v>
      </c>
    </row>
    <row r="3" spans="1:8" s="9" customFormat="1" ht="18" customHeight="1">
      <c r="A3" s="222"/>
      <c r="B3" s="122" t="s">
        <v>109</v>
      </c>
      <c r="C3" s="222"/>
      <c r="D3" s="222"/>
      <c r="E3" s="222"/>
      <c r="F3" s="222"/>
      <c r="G3" s="222"/>
      <c r="H3" s="117" t="s">
        <v>259</v>
      </c>
    </row>
    <row r="4" spans="1:8" s="9" customFormat="1" ht="8.25" customHeight="1" thickBot="1">
      <c r="A4" s="222"/>
      <c r="B4" s="122"/>
      <c r="C4" s="222"/>
      <c r="D4" s="222"/>
      <c r="E4" s="222"/>
      <c r="F4" s="222"/>
      <c r="G4" s="222"/>
      <c r="H4" s="223"/>
    </row>
    <row r="5" spans="1:8" s="9" customFormat="1" ht="19.5" thickBot="1">
      <c r="A5" s="222"/>
      <c r="B5" s="246" t="s">
        <v>177</v>
      </c>
      <c r="C5" s="246"/>
      <c r="D5" s="246"/>
      <c r="E5" s="246"/>
      <c r="F5" s="246"/>
      <c r="G5" s="246"/>
      <c r="H5" s="246"/>
    </row>
    <row r="6" spans="1:8" s="9" customFormat="1" ht="12" customHeight="1">
      <c r="A6" s="222"/>
      <c r="B6" s="222" t="s">
        <v>9</v>
      </c>
      <c r="C6" s="222"/>
      <c r="D6" s="222"/>
      <c r="E6" s="222"/>
      <c r="F6" s="222"/>
      <c r="G6" s="222"/>
      <c r="H6" s="222"/>
    </row>
    <row r="7" spans="6:8" ht="18" customHeight="1">
      <c r="F7" s="273" t="s">
        <v>84</v>
      </c>
      <c r="G7" s="274"/>
      <c r="H7" s="343" t="s">
        <v>84</v>
      </c>
    </row>
    <row r="8" spans="6:8" ht="18" customHeight="1">
      <c r="F8" s="273" t="s">
        <v>24</v>
      </c>
      <c r="G8" s="274"/>
      <c r="H8" s="343" t="s">
        <v>24</v>
      </c>
    </row>
    <row r="9" spans="6:8" ht="18" customHeight="1">
      <c r="F9" s="275" t="str">
        <f>'format-pl a'!G10</f>
        <v>30.09.2008</v>
      </c>
      <c r="G9" s="274"/>
      <c r="H9" s="344" t="str">
        <f>'format-pl a'!I10</f>
        <v>30.09.2007</v>
      </c>
    </row>
    <row r="10" spans="6:8" ht="18" customHeight="1">
      <c r="F10" s="273" t="s">
        <v>4</v>
      </c>
      <c r="G10" s="274"/>
      <c r="H10" s="343" t="s">
        <v>4</v>
      </c>
    </row>
    <row r="11" spans="6:8" ht="7.5" customHeight="1">
      <c r="F11" s="346"/>
      <c r="H11" s="345"/>
    </row>
    <row r="12" spans="2:8" ht="18" customHeight="1">
      <c r="B12" s="224" t="s">
        <v>65</v>
      </c>
      <c r="C12" s="225"/>
      <c r="D12" s="226"/>
      <c r="E12" s="227"/>
      <c r="F12" s="347"/>
      <c r="H12" s="314"/>
    </row>
    <row r="13" spans="2:8" ht="18" customHeight="1">
      <c r="B13" s="309" t="s">
        <v>164</v>
      </c>
      <c r="C13" s="310"/>
      <c r="D13" s="226"/>
      <c r="E13" s="227"/>
      <c r="F13" s="221">
        <f>'Income Statement'!G26</f>
        <v>29852000</v>
      </c>
      <c r="G13" s="230"/>
      <c r="H13" s="247">
        <f>'Income Statement'!I26</f>
        <v>22936000</v>
      </c>
    </row>
    <row r="14" spans="2:8" ht="18" customHeight="1">
      <c r="B14" s="228" t="s">
        <v>232</v>
      </c>
      <c r="C14" s="229"/>
      <c r="D14" s="226"/>
      <c r="E14" s="227"/>
      <c r="F14" s="221"/>
      <c r="G14" s="230"/>
      <c r="H14" s="247"/>
    </row>
    <row r="15" spans="2:8" ht="18" customHeight="1">
      <c r="B15" s="228"/>
      <c r="C15" s="228" t="s">
        <v>157</v>
      </c>
      <c r="D15" s="226"/>
      <c r="E15" s="227"/>
      <c r="F15" s="221">
        <f>-'Income Statement'!G16</f>
        <v>26063000</v>
      </c>
      <c r="G15" s="247"/>
      <c r="H15" s="247">
        <v>20037000</v>
      </c>
    </row>
    <row r="16" spans="2:8" ht="18" customHeight="1">
      <c r="B16" s="228"/>
      <c r="C16" s="228" t="s">
        <v>69</v>
      </c>
      <c r="D16" s="226"/>
      <c r="E16" s="227"/>
      <c r="F16" s="221">
        <v>16328000</v>
      </c>
      <c r="G16" s="230"/>
      <c r="H16" s="247">
        <v>1038000</v>
      </c>
    </row>
    <row r="17" spans="2:8" ht="18" customHeight="1">
      <c r="B17" s="228"/>
      <c r="C17" s="183" t="s">
        <v>33</v>
      </c>
      <c r="D17" s="8"/>
      <c r="E17" s="8"/>
      <c r="F17" s="221">
        <f>-'Income Statement'!G24</f>
        <v>6755000</v>
      </c>
      <c r="G17" s="317"/>
      <c r="H17" s="316">
        <v>6664000</v>
      </c>
    </row>
    <row r="18" spans="2:8" ht="18" customHeight="1">
      <c r="B18" s="228"/>
      <c r="C18" s="228" t="s">
        <v>158</v>
      </c>
      <c r="D18" s="226"/>
      <c r="E18" s="227"/>
      <c r="F18" s="221">
        <v>734000</v>
      </c>
      <c r="G18" s="230"/>
      <c r="H18" s="247">
        <v>734000</v>
      </c>
    </row>
    <row r="19" spans="2:8" ht="18" customHeight="1">
      <c r="B19" s="228"/>
      <c r="C19" s="228" t="s">
        <v>14</v>
      </c>
      <c r="D19" s="226"/>
      <c r="E19" s="227"/>
      <c r="F19" s="221"/>
      <c r="G19" s="230"/>
      <c r="H19" s="247"/>
    </row>
    <row r="20" spans="2:8" ht="18" customHeight="1">
      <c r="B20" s="228"/>
      <c r="C20" s="183" t="s">
        <v>286</v>
      </c>
      <c r="D20" s="226"/>
      <c r="E20" s="227"/>
      <c r="F20" s="315">
        <f>-'Income Statement'!G19</f>
        <v>719000</v>
      </c>
      <c r="G20" s="247"/>
      <c r="H20" s="247">
        <v>324000</v>
      </c>
    </row>
    <row r="21" spans="2:8" ht="18" customHeight="1">
      <c r="B21" s="228"/>
      <c r="C21" s="228" t="s">
        <v>15</v>
      </c>
      <c r="D21" s="226"/>
      <c r="E21" s="227"/>
      <c r="F21" s="221">
        <f>-'Income Statement'!G21</f>
        <v>29000</v>
      </c>
      <c r="G21" s="247"/>
      <c r="H21" s="247">
        <v>25000</v>
      </c>
    </row>
    <row r="22" spans="2:8" ht="18" customHeight="1">
      <c r="B22" s="228"/>
      <c r="C22" s="228" t="s">
        <v>281</v>
      </c>
      <c r="D22" s="226"/>
      <c r="E22" s="227"/>
      <c r="F22" s="221">
        <v>4000</v>
      </c>
      <c r="G22" s="247"/>
      <c r="H22" s="326">
        <v>0</v>
      </c>
    </row>
    <row r="23" spans="2:8" ht="18" customHeight="1">
      <c r="B23" s="228"/>
      <c r="C23" s="228" t="s">
        <v>169</v>
      </c>
      <c r="D23" s="226"/>
      <c r="E23" s="227"/>
      <c r="F23" s="221">
        <v>3000</v>
      </c>
      <c r="G23" s="247"/>
      <c r="H23" s="247">
        <v>6000</v>
      </c>
    </row>
    <row r="24" spans="2:8" ht="18" customHeight="1">
      <c r="B24" s="228"/>
      <c r="C24" s="228" t="s">
        <v>11</v>
      </c>
      <c r="D24" s="226"/>
      <c r="E24" s="227"/>
      <c r="F24" s="221">
        <v>-3234000</v>
      </c>
      <c r="G24" s="247"/>
      <c r="H24" s="247">
        <v>-2618000</v>
      </c>
    </row>
    <row r="25" spans="2:8" ht="18" customHeight="1">
      <c r="B25" s="228"/>
      <c r="C25" s="228" t="s">
        <v>37</v>
      </c>
      <c r="D25" s="226"/>
      <c r="E25" s="227"/>
      <c r="F25" s="221">
        <v>-1289000</v>
      </c>
      <c r="G25" s="247"/>
      <c r="H25" s="247">
        <v>-682000</v>
      </c>
    </row>
    <row r="26" spans="2:8" ht="18" customHeight="1">
      <c r="B26" s="228"/>
      <c r="C26" s="228" t="s">
        <v>187</v>
      </c>
      <c r="D26" s="226"/>
      <c r="E26" s="227"/>
      <c r="F26" s="231">
        <v>0</v>
      </c>
      <c r="G26" s="247"/>
      <c r="H26" s="247">
        <v>-372000</v>
      </c>
    </row>
    <row r="27" spans="2:8" ht="18" customHeight="1">
      <c r="B27" s="228"/>
      <c r="C27" s="228" t="s">
        <v>20</v>
      </c>
      <c r="D27" s="226"/>
      <c r="E27" s="227"/>
      <c r="F27" s="231">
        <v>0</v>
      </c>
      <c r="G27" s="247"/>
      <c r="H27" s="247">
        <v>-5000</v>
      </c>
    </row>
    <row r="28" spans="2:8" ht="9" customHeight="1">
      <c r="B28" s="228"/>
      <c r="C28" s="228"/>
      <c r="D28" s="226"/>
      <c r="E28" s="227"/>
      <c r="F28" s="232"/>
      <c r="G28" s="230"/>
      <c r="H28" s="339"/>
    </row>
    <row r="29" spans="2:8" ht="18" customHeight="1">
      <c r="B29" s="228" t="s">
        <v>132</v>
      </c>
      <c r="C29" s="228"/>
      <c r="D29" s="226"/>
      <c r="E29" s="227"/>
      <c r="F29" s="233">
        <f>SUM(F13:F28)</f>
        <v>75964000</v>
      </c>
      <c r="G29" s="230"/>
      <c r="H29" s="234">
        <f>SUM(H13:H28)</f>
        <v>48087000</v>
      </c>
    </row>
    <row r="30" spans="2:8" ht="18" customHeight="1">
      <c r="B30" s="228"/>
      <c r="C30" s="228"/>
      <c r="D30" s="226"/>
      <c r="E30" s="227"/>
      <c r="F30" s="233"/>
      <c r="G30" s="230"/>
      <c r="H30" s="247"/>
    </row>
    <row r="31" spans="2:8" ht="18" customHeight="1">
      <c r="B31" s="309" t="s">
        <v>133</v>
      </c>
      <c r="C31" s="314"/>
      <c r="D31" s="226"/>
      <c r="E31" s="227"/>
      <c r="F31" s="233"/>
      <c r="G31" s="230"/>
      <c r="H31" s="247"/>
    </row>
    <row r="32" spans="2:8" ht="18" customHeight="1">
      <c r="B32" s="228"/>
      <c r="C32" s="228" t="s">
        <v>191</v>
      </c>
      <c r="D32" s="226"/>
      <c r="E32" s="227"/>
      <c r="F32" s="233">
        <v>-138510000</v>
      </c>
      <c r="G32" s="230"/>
      <c r="H32" s="247">
        <v>-133159000</v>
      </c>
    </row>
    <row r="33" spans="2:8" ht="18" customHeight="1">
      <c r="B33" s="228"/>
      <c r="C33" s="228" t="s">
        <v>62</v>
      </c>
      <c r="D33" s="226"/>
      <c r="E33" s="227"/>
      <c r="F33" s="233">
        <v>-17041000</v>
      </c>
      <c r="G33" s="230"/>
      <c r="H33" s="247">
        <v>15000</v>
      </c>
    </row>
    <row r="34" spans="2:8" ht="18" customHeight="1">
      <c r="B34" s="228"/>
      <c r="C34" s="228" t="s">
        <v>186</v>
      </c>
      <c r="D34" s="226"/>
      <c r="E34" s="227"/>
      <c r="F34" s="233">
        <v>4691000</v>
      </c>
      <c r="G34" s="230"/>
      <c r="H34" s="247">
        <v>-908000</v>
      </c>
    </row>
    <row r="35" spans="2:8" ht="18" customHeight="1">
      <c r="B35" s="228"/>
      <c r="C35" s="228" t="s">
        <v>246</v>
      </c>
      <c r="D35" s="226"/>
      <c r="E35" s="227"/>
      <c r="F35" s="233">
        <f>BalanceSheet!D53-BalanceSheet!F53</f>
        <v>315000</v>
      </c>
      <c r="G35" s="230"/>
      <c r="H35" s="247">
        <v>162000</v>
      </c>
    </row>
    <row r="36" spans="2:8" ht="18" customHeight="1">
      <c r="B36" s="228"/>
      <c r="C36" s="228" t="s">
        <v>167</v>
      </c>
      <c r="D36" s="226"/>
      <c r="E36" s="227"/>
      <c r="F36" s="233">
        <v>27260000</v>
      </c>
      <c r="G36" s="230"/>
      <c r="H36" s="247">
        <v>14116000</v>
      </c>
    </row>
    <row r="37" spans="2:8" ht="9" customHeight="1">
      <c r="B37" s="228"/>
      <c r="C37" s="228"/>
      <c r="D37" s="226"/>
      <c r="E37" s="227"/>
      <c r="F37" s="232"/>
      <c r="G37" s="230"/>
      <c r="H37" s="339"/>
    </row>
    <row r="38" spans="2:8" ht="18" customHeight="1">
      <c r="B38" s="228" t="s">
        <v>134</v>
      </c>
      <c r="D38" s="226"/>
      <c r="E38" s="227"/>
      <c r="F38" s="233">
        <f>SUM(F29:F37)</f>
        <v>-47321000</v>
      </c>
      <c r="G38" s="230"/>
      <c r="H38" s="234">
        <f>SUM(H29:H37)</f>
        <v>-71687000</v>
      </c>
    </row>
    <row r="39" spans="2:8" ht="18" customHeight="1">
      <c r="B39" s="228"/>
      <c r="D39" s="226"/>
      <c r="E39" s="227"/>
      <c r="F39" s="233"/>
      <c r="G39" s="230"/>
      <c r="H39" s="234"/>
    </row>
    <row r="40" spans="2:8" ht="18" customHeight="1">
      <c r="B40" s="228" t="s">
        <v>159</v>
      </c>
      <c r="D40" s="226"/>
      <c r="E40" s="227"/>
      <c r="F40" s="233">
        <f>-F15</f>
        <v>-26063000</v>
      </c>
      <c r="G40" s="230"/>
      <c r="H40" s="234">
        <f>-H15</f>
        <v>-20037000</v>
      </c>
    </row>
    <row r="41" spans="2:8" ht="18" customHeight="1">
      <c r="B41" s="228" t="s">
        <v>121</v>
      </c>
      <c r="D41" s="226"/>
      <c r="E41" s="227"/>
      <c r="F41" s="233">
        <v>-7754000</v>
      </c>
      <c r="G41" s="230"/>
      <c r="H41" s="247">
        <v>-7253000</v>
      </c>
    </row>
    <row r="42" spans="2:8" ht="18" customHeight="1">
      <c r="B42" s="228" t="s">
        <v>192</v>
      </c>
      <c r="D42" s="226"/>
      <c r="E42" s="227"/>
      <c r="F42" s="233">
        <v>2811000</v>
      </c>
      <c r="G42" s="230"/>
      <c r="H42" s="247">
        <v>312000</v>
      </c>
    </row>
    <row r="43" spans="2:8" ht="9" customHeight="1">
      <c r="B43" s="228"/>
      <c r="D43" s="226"/>
      <c r="E43" s="227"/>
      <c r="F43" s="232"/>
      <c r="G43" s="230"/>
      <c r="H43" s="247"/>
    </row>
    <row r="44" spans="2:8" ht="18" customHeight="1">
      <c r="B44" s="228" t="s">
        <v>135</v>
      </c>
      <c r="C44" s="228"/>
      <c r="D44" s="226"/>
      <c r="E44" s="227"/>
      <c r="F44" s="235">
        <f>SUM(F38:F43)</f>
        <v>-78327000</v>
      </c>
      <c r="G44" s="230"/>
      <c r="H44" s="236">
        <f>SUM(H38:H43)</f>
        <v>-98665000</v>
      </c>
    </row>
    <row r="45" spans="2:8" ht="18" customHeight="1">
      <c r="B45" s="228"/>
      <c r="C45" s="228"/>
      <c r="D45" s="226"/>
      <c r="E45" s="227"/>
      <c r="F45" s="233"/>
      <c r="G45" s="230"/>
      <c r="H45" s="234"/>
    </row>
    <row r="46" spans="2:8" ht="18" customHeight="1">
      <c r="B46" s="228"/>
      <c r="C46" s="228"/>
      <c r="D46" s="226"/>
      <c r="E46" s="227"/>
      <c r="F46" s="233"/>
      <c r="G46" s="230"/>
      <c r="H46" s="234"/>
    </row>
    <row r="47" spans="2:8" ht="18" customHeight="1">
      <c r="B47" s="228"/>
      <c r="C47" s="228"/>
      <c r="D47" s="226"/>
      <c r="E47" s="227"/>
      <c r="F47" s="233"/>
      <c r="G47" s="230"/>
      <c r="H47" s="234"/>
    </row>
    <row r="48" spans="2:8" ht="18" customHeight="1">
      <c r="B48" s="228"/>
      <c r="C48" s="228"/>
      <c r="D48" s="226"/>
      <c r="E48" s="227"/>
      <c r="F48" s="233"/>
      <c r="G48" s="230"/>
      <c r="H48" s="234"/>
    </row>
    <row r="49" spans="2:8" ht="18" customHeight="1">
      <c r="B49" s="228"/>
      <c r="C49" s="228"/>
      <c r="D49" s="226"/>
      <c r="E49" s="227"/>
      <c r="F49" s="233"/>
      <c r="G49" s="230"/>
      <c r="H49" s="234"/>
    </row>
    <row r="50" spans="2:8" ht="18" customHeight="1">
      <c r="B50" s="228"/>
      <c r="C50" s="228"/>
      <c r="D50" s="226"/>
      <c r="E50" s="227"/>
      <c r="F50" s="233"/>
      <c r="G50" s="230"/>
      <c r="H50" s="234"/>
    </row>
    <row r="51" spans="2:8" ht="9" customHeight="1">
      <c r="B51" s="228"/>
      <c r="C51" s="228"/>
      <c r="D51" s="226"/>
      <c r="E51" s="227"/>
      <c r="F51" s="233"/>
      <c r="G51" s="230"/>
      <c r="H51" s="234"/>
    </row>
    <row r="52" spans="2:8" ht="8.25" customHeight="1" thickBot="1">
      <c r="B52" s="228"/>
      <c r="C52" s="228"/>
      <c r="D52" s="226"/>
      <c r="E52" s="227"/>
      <c r="F52" s="221"/>
      <c r="G52" s="230"/>
      <c r="H52" s="247"/>
    </row>
    <row r="53" spans="1:8" ht="19.5" customHeight="1" thickBot="1">
      <c r="A53" s="222"/>
      <c r="B53" s="246" t="s">
        <v>178</v>
      </c>
      <c r="C53" s="246"/>
      <c r="D53" s="246"/>
      <c r="E53" s="246"/>
      <c r="F53" s="246"/>
      <c r="G53" s="246"/>
      <c r="H53" s="246"/>
    </row>
    <row r="54" spans="1:8" ht="11.25" customHeight="1">
      <c r="A54" s="222"/>
      <c r="B54" s="222" t="s">
        <v>9</v>
      </c>
      <c r="C54" s="222"/>
      <c r="D54" s="222"/>
      <c r="E54" s="222"/>
      <c r="G54" s="222"/>
      <c r="H54" s="222"/>
    </row>
    <row r="55" spans="6:8" ht="18" customHeight="1">
      <c r="F55" s="273" t="s">
        <v>84</v>
      </c>
      <c r="G55" s="274"/>
      <c r="H55" s="343" t="s">
        <v>84</v>
      </c>
    </row>
    <row r="56" spans="6:8" ht="18" customHeight="1">
      <c r="F56" s="273" t="s">
        <v>24</v>
      </c>
      <c r="G56" s="274"/>
      <c r="H56" s="343" t="s">
        <v>24</v>
      </c>
    </row>
    <row r="57" spans="6:8" ht="18" customHeight="1">
      <c r="F57" s="275" t="str">
        <f>F9</f>
        <v>30.09.2008</v>
      </c>
      <c r="G57" s="274"/>
      <c r="H57" s="344" t="str">
        <f>H9</f>
        <v>30.09.2007</v>
      </c>
    </row>
    <row r="58" spans="6:8" ht="18" customHeight="1">
      <c r="F58" s="273" t="s">
        <v>4</v>
      </c>
      <c r="G58" s="274"/>
      <c r="H58" s="343" t="s">
        <v>4</v>
      </c>
    </row>
    <row r="59" spans="2:8" ht="4.5" customHeight="1">
      <c r="B59" s="228"/>
      <c r="C59" s="228"/>
      <c r="D59" s="226"/>
      <c r="E59" s="227"/>
      <c r="F59" s="221"/>
      <c r="G59" s="230"/>
      <c r="H59" s="247"/>
    </row>
    <row r="60" spans="2:8" ht="18" customHeight="1">
      <c r="B60" s="237" t="s">
        <v>16</v>
      </c>
      <c r="C60" s="228"/>
      <c r="D60" s="226"/>
      <c r="E60" s="227"/>
      <c r="F60" s="221"/>
      <c r="G60" s="230"/>
      <c r="H60" s="247"/>
    </row>
    <row r="61" spans="2:8" ht="18" customHeight="1">
      <c r="B61" s="228" t="s">
        <v>12</v>
      </c>
      <c r="D61" s="226"/>
      <c r="E61" s="227"/>
      <c r="F61" s="221">
        <v>3234000</v>
      </c>
      <c r="G61" s="230"/>
      <c r="H61" s="247">
        <v>2618000</v>
      </c>
    </row>
    <row r="62" spans="2:8" ht="18" customHeight="1">
      <c r="B62" s="228" t="s">
        <v>38</v>
      </c>
      <c r="D62" s="226"/>
      <c r="E62" s="227"/>
      <c r="F62" s="233">
        <v>1289000</v>
      </c>
      <c r="G62" s="230"/>
      <c r="H62" s="247">
        <v>682000</v>
      </c>
    </row>
    <row r="63" spans="2:8" ht="18" customHeight="1">
      <c r="B63" s="228" t="s">
        <v>21</v>
      </c>
      <c r="D63" s="226"/>
      <c r="E63" s="227"/>
      <c r="F63" s="221">
        <v>39000</v>
      </c>
      <c r="G63" s="230"/>
      <c r="H63" s="247">
        <v>145000</v>
      </c>
    </row>
    <row r="64" spans="2:8" ht="18" customHeight="1">
      <c r="B64" s="228" t="s">
        <v>193</v>
      </c>
      <c r="D64" s="226"/>
      <c r="E64" s="227"/>
      <c r="F64" s="231">
        <v>0</v>
      </c>
      <c r="G64" s="230"/>
      <c r="H64" s="247">
        <v>843000</v>
      </c>
    </row>
    <row r="65" spans="2:8" ht="18" customHeight="1">
      <c r="B65" s="228" t="s">
        <v>292</v>
      </c>
      <c r="D65" s="226"/>
      <c r="E65" s="227"/>
      <c r="F65" s="221">
        <v>-1194000</v>
      </c>
      <c r="G65" s="230"/>
      <c r="H65" s="436">
        <v>0</v>
      </c>
    </row>
    <row r="66" spans="2:8" ht="18" customHeight="1">
      <c r="B66" s="228" t="s">
        <v>66</v>
      </c>
      <c r="D66" s="226"/>
      <c r="E66" s="227"/>
      <c r="F66" s="221">
        <v>-1121000</v>
      </c>
      <c r="G66" s="230"/>
      <c r="H66" s="247">
        <v>-332000</v>
      </c>
    </row>
    <row r="67" spans="2:8" ht="6" customHeight="1">
      <c r="B67" s="228"/>
      <c r="D67" s="226"/>
      <c r="E67" s="227"/>
      <c r="F67" s="221"/>
      <c r="G67" s="230"/>
      <c r="H67" s="247"/>
    </row>
    <row r="68" spans="2:8" ht="18" customHeight="1">
      <c r="B68" s="228" t="s">
        <v>136</v>
      </c>
      <c r="C68" s="228"/>
      <c r="D68" s="226"/>
      <c r="E68" s="227"/>
      <c r="F68" s="235">
        <f>SUM(F61:F66)</f>
        <v>2247000</v>
      </c>
      <c r="G68" s="230"/>
      <c r="H68" s="235">
        <f>SUM(H61:H66)</f>
        <v>3956000</v>
      </c>
    </row>
    <row r="69" spans="2:8" ht="18" customHeight="1">
      <c r="B69" s="228"/>
      <c r="C69" s="228"/>
      <c r="D69" s="226"/>
      <c r="E69" s="227"/>
      <c r="F69" s="233"/>
      <c r="G69" s="247"/>
      <c r="H69" s="234"/>
    </row>
    <row r="70" spans="2:8" ht="18" customHeight="1">
      <c r="B70" s="237" t="s">
        <v>17</v>
      </c>
      <c r="C70" s="228"/>
      <c r="D70" s="226"/>
      <c r="E70" s="227"/>
      <c r="G70" s="247"/>
      <c r="H70" s="247"/>
    </row>
    <row r="71" spans="2:8" ht="18" customHeight="1">
      <c r="B71" s="228" t="s">
        <v>278</v>
      </c>
      <c r="C71" s="228"/>
      <c r="D71" s="226"/>
      <c r="E71" s="227"/>
      <c r="F71" s="221">
        <v>135000000</v>
      </c>
      <c r="G71" s="247"/>
      <c r="H71" s="247">
        <v>500000</v>
      </c>
    </row>
    <row r="72" spans="2:8" ht="18" customHeight="1">
      <c r="B72" s="228" t="s">
        <v>170</v>
      </c>
      <c r="C72" s="228"/>
      <c r="D72" s="226"/>
      <c r="E72" s="227"/>
      <c r="F72" s="221">
        <v>92000000</v>
      </c>
      <c r="G72" s="247"/>
      <c r="H72" s="326">
        <v>0</v>
      </c>
    </row>
    <row r="73" spans="2:8" ht="18" customHeight="1">
      <c r="B73" s="228" t="s">
        <v>67</v>
      </c>
      <c r="C73" s="228"/>
      <c r="D73" s="226"/>
      <c r="E73" s="227"/>
      <c r="F73" s="221">
        <v>34051000</v>
      </c>
      <c r="G73" s="247"/>
      <c r="H73" s="247">
        <v>100000000</v>
      </c>
    </row>
    <row r="74" spans="2:8" ht="18" customHeight="1">
      <c r="B74" s="228" t="s">
        <v>171</v>
      </c>
      <c r="C74" s="228"/>
      <c r="D74" s="226"/>
      <c r="E74" s="227"/>
      <c r="F74" s="221">
        <v>29408000</v>
      </c>
      <c r="G74" s="247"/>
      <c r="H74" s="326">
        <v>0</v>
      </c>
    </row>
    <row r="75" spans="2:8" ht="18" customHeight="1">
      <c r="B75" s="228" t="s">
        <v>283</v>
      </c>
      <c r="C75" s="228"/>
      <c r="D75" s="226"/>
      <c r="E75" s="227"/>
      <c r="F75" s="221">
        <v>-135630000</v>
      </c>
      <c r="G75" s="247"/>
      <c r="H75" s="326">
        <v>0</v>
      </c>
    </row>
    <row r="76" spans="2:8" ht="18" customHeight="1">
      <c r="B76" s="228" t="s">
        <v>68</v>
      </c>
      <c r="C76" s="228"/>
      <c r="D76" s="226"/>
      <c r="E76" s="227"/>
      <c r="F76" s="221">
        <v>-27581000</v>
      </c>
      <c r="G76" s="247"/>
      <c r="H76" s="247">
        <v>-8674000</v>
      </c>
    </row>
    <row r="77" spans="2:8" ht="18" customHeight="1">
      <c r="B77" s="50" t="s">
        <v>210</v>
      </c>
      <c r="C77" s="228"/>
      <c r="D77" s="226"/>
      <c r="E77" s="227"/>
      <c r="F77" s="221">
        <v>-4876000</v>
      </c>
      <c r="G77" s="247"/>
      <c r="H77" s="247">
        <v>-275000</v>
      </c>
    </row>
    <row r="78" spans="2:8" ht="18" customHeight="1">
      <c r="B78" s="228" t="s">
        <v>63</v>
      </c>
      <c r="C78" s="228"/>
      <c r="D78" s="226"/>
      <c r="E78" s="227"/>
      <c r="F78" s="221">
        <v>-2000000</v>
      </c>
      <c r="G78" s="247"/>
      <c r="H78" s="247">
        <v>-4000000</v>
      </c>
    </row>
    <row r="79" spans="2:8" ht="18" customHeight="1">
      <c r="B79" s="228" t="s">
        <v>53</v>
      </c>
      <c r="C79" s="228"/>
      <c r="D79" s="226"/>
      <c r="E79" s="227"/>
      <c r="F79" s="221">
        <v>-104000</v>
      </c>
      <c r="G79" s="247"/>
      <c r="H79" s="326">
        <v>0</v>
      </c>
    </row>
    <row r="80" spans="2:8" ht="18" customHeight="1">
      <c r="B80" s="228" t="s">
        <v>276</v>
      </c>
      <c r="C80" s="228"/>
      <c r="D80" s="226"/>
      <c r="E80" s="227"/>
      <c r="F80" s="221">
        <v>-95000</v>
      </c>
      <c r="G80" s="247"/>
      <c r="H80" s="247">
        <v>-104000</v>
      </c>
    </row>
    <row r="81" spans="2:8" ht="18" customHeight="1">
      <c r="B81" s="228" t="s">
        <v>277</v>
      </c>
      <c r="C81" s="228"/>
      <c r="D81" s="226"/>
      <c r="E81" s="227"/>
      <c r="F81" s="221">
        <v>-94000</v>
      </c>
      <c r="G81" s="247"/>
      <c r="H81" s="247">
        <v>-67000</v>
      </c>
    </row>
    <row r="82" spans="2:8" ht="18" customHeight="1">
      <c r="B82" s="50" t="s">
        <v>34</v>
      </c>
      <c r="C82" s="228"/>
      <c r="D82" s="226"/>
      <c r="E82" s="227"/>
      <c r="F82" s="221">
        <f>-F21</f>
        <v>-29000</v>
      </c>
      <c r="G82" s="247"/>
      <c r="H82" s="247">
        <v>-25000</v>
      </c>
    </row>
    <row r="83" spans="2:8" ht="6" customHeight="1">
      <c r="B83" s="228"/>
      <c r="C83" s="228"/>
      <c r="D83" s="226"/>
      <c r="E83" s="227"/>
      <c r="F83" s="221"/>
      <c r="G83" s="247"/>
      <c r="H83" s="247"/>
    </row>
    <row r="84" spans="2:8" ht="18" customHeight="1">
      <c r="B84" s="228" t="s">
        <v>137</v>
      </c>
      <c r="C84" s="228"/>
      <c r="D84" s="226"/>
      <c r="E84" s="227"/>
      <c r="F84" s="235">
        <f>SUM(F71:F82)</f>
        <v>120050000</v>
      </c>
      <c r="G84" s="247"/>
      <c r="H84" s="236">
        <f>SUM(H71:H82)</f>
        <v>87355000</v>
      </c>
    </row>
    <row r="85" spans="2:8" ht="18" customHeight="1">
      <c r="B85" s="225"/>
      <c r="C85" s="238"/>
      <c r="D85" s="226"/>
      <c r="E85" s="227"/>
      <c r="F85" s="233"/>
      <c r="G85" s="247"/>
      <c r="H85" s="247"/>
    </row>
    <row r="86" spans="2:8" ht="18" customHeight="1">
      <c r="B86" s="239" t="s">
        <v>122</v>
      </c>
      <c r="C86" s="228"/>
      <c r="D86" s="226"/>
      <c r="E86" s="227"/>
      <c r="F86" s="233">
        <f>+F44+F68+F84</f>
        <v>43970000</v>
      </c>
      <c r="G86" s="247"/>
      <c r="H86" s="234">
        <f>+H44+H68+H84</f>
        <v>-7354000</v>
      </c>
    </row>
    <row r="87" spans="2:8" ht="18" customHeight="1">
      <c r="B87" s="228" t="s">
        <v>18</v>
      </c>
      <c r="C87" s="228"/>
      <c r="D87" s="226"/>
      <c r="E87" s="227"/>
      <c r="F87" s="221"/>
      <c r="G87" s="247"/>
      <c r="H87" s="247"/>
    </row>
    <row r="88" spans="2:8" ht="18" customHeight="1">
      <c r="B88" s="14" t="s">
        <v>22</v>
      </c>
      <c r="C88" s="228"/>
      <c r="D88" s="226"/>
      <c r="E88" s="227"/>
      <c r="F88" s="233">
        <v>178993000</v>
      </c>
      <c r="G88" s="247"/>
      <c r="H88" s="247">
        <v>167982000</v>
      </c>
    </row>
    <row r="89" spans="2:8" ht="6" customHeight="1">
      <c r="B89" s="228" t="s">
        <v>18</v>
      </c>
      <c r="C89" s="228"/>
      <c r="D89" s="226"/>
      <c r="E89" s="227"/>
      <c r="F89" s="221"/>
      <c r="G89" s="247"/>
      <c r="H89" s="247"/>
    </row>
    <row r="90" spans="2:8" ht="18" customHeight="1" thickBot="1">
      <c r="B90" s="14" t="s">
        <v>23</v>
      </c>
      <c r="C90" s="239"/>
      <c r="D90" s="226"/>
      <c r="E90" s="227"/>
      <c r="F90" s="241">
        <f>+F86+F88</f>
        <v>222963000</v>
      </c>
      <c r="G90" s="247"/>
      <c r="H90" s="242">
        <f>+H86+H88</f>
        <v>160628000</v>
      </c>
    </row>
    <row r="91" spans="2:8" ht="17.25" customHeight="1" thickTop="1">
      <c r="B91" s="239"/>
      <c r="C91" s="225"/>
      <c r="D91" s="226"/>
      <c r="E91" s="227"/>
      <c r="F91" s="221"/>
      <c r="G91" s="316"/>
      <c r="H91" s="247"/>
    </row>
    <row r="92" spans="2:8" ht="18" customHeight="1">
      <c r="B92" s="56" t="s">
        <v>138</v>
      </c>
      <c r="C92" s="225"/>
      <c r="D92" s="226"/>
      <c r="E92" s="227"/>
      <c r="F92" s="221"/>
      <c r="G92" s="316"/>
      <c r="H92" s="247"/>
    </row>
    <row r="93" spans="2:8" ht="18" customHeight="1">
      <c r="B93" s="56" t="s">
        <v>139</v>
      </c>
      <c r="C93" s="225"/>
      <c r="D93" s="226"/>
      <c r="E93" s="227"/>
      <c r="F93" s="221"/>
      <c r="G93" s="316"/>
      <c r="H93" s="221"/>
    </row>
    <row r="94" spans="2:8" ht="15" customHeight="1">
      <c r="B94" s="56"/>
      <c r="C94" s="225"/>
      <c r="D94" s="226"/>
      <c r="E94" s="227"/>
      <c r="F94" s="221"/>
      <c r="G94" s="316"/>
      <c r="H94" s="247"/>
    </row>
    <row r="95" spans="2:8" ht="18" customHeight="1">
      <c r="B95" s="243" t="s">
        <v>118</v>
      </c>
      <c r="D95" s="226"/>
      <c r="E95" s="227"/>
      <c r="F95" s="240">
        <f>+BalanceSheet!D28</f>
        <v>219585000</v>
      </c>
      <c r="G95" s="230"/>
      <c r="H95" s="230">
        <v>146231000</v>
      </c>
    </row>
    <row r="96" spans="2:8" ht="18" customHeight="1">
      <c r="B96" s="243" t="s">
        <v>6</v>
      </c>
      <c r="D96" s="226"/>
      <c r="E96" s="227"/>
      <c r="F96" s="240">
        <f>+BalanceSheet!D29</f>
        <v>3378000</v>
      </c>
      <c r="G96" s="230"/>
      <c r="H96" s="230">
        <v>14397000</v>
      </c>
    </row>
    <row r="97" spans="2:8" ht="6" customHeight="1">
      <c r="B97" s="14"/>
      <c r="D97" s="226"/>
      <c r="E97" s="227"/>
      <c r="F97" s="221"/>
      <c r="G97" s="230"/>
      <c r="H97" s="230"/>
    </row>
    <row r="98" spans="2:8" ht="18" customHeight="1" thickBot="1">
      <c r="B98" s="56"/>
      <c r="F98" s="241">
        <f>SUM(F95:F96)</f>
        <v>222963000</v>
      </c>
      <c r="G98" s="230"/>
      <c r="H98" s="242">
        <f>SUM(H95:H96)</f>
        <v>160628000</v>
      </c>
    </row>
    <row r="99" spans="2:8" ht="18" customHeight="1" thickTop="1">
      <c r="B99" s="56"/>
      <c r="F99" s="244"/>
      <c r="H99" s="174"/>
    </row>
    <row r="100" ht="18" customHeight="1"/>
    <row r="101" ht="18" customHeight="1"/>
    <row r="102" spans="6:8" ht="30.75" customHeight="1">
      <c r="F102" s="245"/>
      <c r="H102" s="174"/>
    </row>
    <row r="103" ht="18.75">
      <c r="H103" s="174"/>
    </row>
    <row r="104" spans="6:8" ht="18.75">
      <c r="F104" s="409"/>
      <c r="H104" s="174"/>
    </row>
    <row r="105" ht="18.75">
      <c r="H105" s="174"/>
    </row>
    <row r="106" ht="18.75">
      <c r="H106" s="174"/>
    </row>
    <row r="107" ht="18.75">
      <c r="H107" s="174"/>
    </row>
    <row r="108" ht="18.75">
      <c r="H108" s="174"/>
    </row>
    <row r="109" ht="18.75">
      <c r="H109" s="174"/>
    </row>
    <row r="110" ht="18.75">
      <c r="H110" s="174"/>
    </row>
    <row r="111" ht="18.75">
      <c r="H111" s="174"/>
    </row>
    <row r="112" ht="18.75">
      <c r="H112" s="174"/>
    </row>
    <row r="113" ht="18.75">
      <c r="H113" s="174"/>
    </row>
    <row r="114" ht="18.75">
      <c r="H114" s="174"/>
    </row>
    <row r="115" ht="18.75">
      <c r="H115" s="174"/>
    </row>
    <row r="116" ht="18.75">
      <c r="H116" s="174"/>
    </row>
    <row r="117" ht="18.75">
      <c r="H117" s="174"/>
    </row>
    <row r="118" ht="18.75">
      <c r="H118" s="174"/>
    </row>
    <row r="119" ht="18.75">
      <c r="H119" s="174"/>
    </row>
    <row r="120" ht="18.75">
      <c r="H120" s="174"/>
    </row>
    <row r="121" ht="18.75">
      <c r="H121" s="174"/>
    </row>
    <row r="122" ht="18.75">
      <c r="H122" s="174"/>
    </row>
    <row r="123" ht="18.75">
      <c r="H123" s="174"/>
    </row>
    <row r="124" ht="18.75">
      <c r="H124" s="174"/>
    </row>
    <row r="125" ht="18.75">
      <c r="H125" s="174"/>
    </row>
    <row r="126" ht="18.75">
      <c r="H126" s="174"/>
    </row>
    <row r="127" ht="18.75">
      <c r="H127" s="174"/>
    </row>
    <row r="128" ht="18.75">
      <c r="H128" s="174"/>
    </row>
    <row r="129" ht="18.75">
      <c r="H129" s="174"/>
    </row>
    <row r="130" ht="18.75">
      <c r="H130" s="174"/>
    </row>
    <row r="131" ht="18.75">
      <c r="H131" s="174"/>
    </row>
    <row r="132" ht="18.75">
      <c r="H132" s="174"/>
    </row>
    <row r="133" ht="18.75">
      <c r="H133" s="174"/>
    </row>
    <row r="134" ht="18.75">
      <c r="H134" s="174"/>
    </row>
    <row r="135" ht="18.75">
      <c r="H135" s="174"/>
    </row>
    <row r="136" ht="18.75">
      <c r="H136" s="174"/>
    </row>
    <row r="137" ht="18.75">
      <c r="H137" s="174"/>
    </row>
    <row r="138" ht="18.75">
      <c r="H138" s="174"/>
    </row>
    <row r="139" ht="18.75">
      <c r="H139" s="174"/>
    </row>
    <row r="140" ht="18.75">
      <c r="H140" s="174"/>
    </row>
    <row r="141" ht="18.75">
      <c r="H141" s="174"/>
    </row>
    <row r="142" ht="18.75">
      <c r="H142" s="174"/>
    </row>
    <row r="143" ht="18.75">
      <c r="H143" s="174"/>
    </row>
    <row r="144" ht="18.75">
      <c r="H144" s="174"/>
    </row>
    <row r="145" ht="18.75">
      <c r="H145" s="174"/>
    </row>
    <row r="146" ht="18.75">
      <c r="H146" s="174"/>
    </row>
    <row r="147" ht="18.75">
      <c r="H147" s="174"/>
    </row>
    <row r="148" ht="18.75">
      <c r="H148" s="174"/>
    </row>
    <row r="149" ht="18.75">
      <c r="H149" s="174"/>
    </row>
    <row r="150" ht="18.75">
      <c r="H150" s="174"/>
    </row>
    <row r="151" ht="18.75">
      <c r="H151" s="174"/>
    </row>
    <row r="152" ht="18.75">
      <c r="H152" s="174"/>
    </row>
    <row r="153" ht="18.75">
      <c r="H153" s="174"/>
    </row>
    <row r="154" ht="18.75">
      <c r="H154" s="174"/>
    </row>
    <row r="155" ht="18.75">
      <c r="H155" s="174"/>
    </row>
    <row r="156" ht="18.75">
      <c r="H156" s="174"/>
    </row>
    <row r="157" ht="18.75">
      <c r="H157" s="174"/>
    </row>
    <row r="158" ht="18.75">
      <c r="H158" s="174"/>
    </row>
    <row r="159" ht="18.75">
      <c r="H159" s="174"/>
    </row>
    <row r="160" ht="18.75">
      <c r="H160" s="174"/>
    </row>
    <row r="161" ht="18.75">
      <c r="H161" s="174"/>
    </row>
    <row r="162" ht="18.75">
      <c r="H162" s="174"/>
    </row>
    <row r="163" ht="18.75">
      <c r="H163" s="174"/>
    </row>
    <row r="164" ht="18.75">
      <c r="H164" s="174"/>
    </row>
    <row r="165" ht="18.75">
      <c r="H165" s="174"/>
    </row>
    <row r="166" ht="18.75">
      <c r="H166" s="174"/>
    </row>
    <row r="167" ht="18.75">
      <c r="H167" s="174"/>
    </row>
    <row r="168" ht="18.75">
      <c r="H168" s="174"/>
    </row>
    <row r="169" ht="18.75">
      <c r="H169" s="174"/>
    </row>
    <row r="170" ht="18.75">
      <c r="H170" s="174"/>
    </row>
    <row r="171" ht="18.75">
      <c r="H171" s="174"/>
    </row>
    <row r="172" ht="18.75">
      <c r="H172" s="174"/>
    </row>
    <row r="173" ht="18.75">
      <c r="H173" s="174"/>
    </row>
    <row r="174" ht="18.75">
      <c r="H174" s="174"/>
    </row>
    <row r="175" ht="18.75">
      <c r="H175" s="174"/>
    </row>
    <row r="176" ht="18.75">
      <c r="H176" s="174"/>
    </row>
    <row r="177" ht="18.75">
      <c r="H177" s="174"/>
    </row>
    <row r="178" ht="18.75">
      <c r="H178" s="174"/>
    </row>
    <row r="179" ht="18.75">
      <c r="H179" s="174"/>
    </row>
    <row r="180" ht="18.75">
      <c r="H180" s="174"/>
    </row>
    <row r="181" ht="18.75">
      <c r="H181" s="174"/>
    </row>
    <row r="182" ht="18.75">
      <c r="H182" s="174"/>
    </row>
    <row r="183" ht="18.75">
      <c r="H183" s="174"/>
    </row>
    <row r="184" ht="18.75">
      <c r="H184" s="174"/>
    </row>
    <row r="185" ht="18.75">
      <c r="H185" s="174"/>
    </row>
    <row r="186" ht="18.75">
      <c r="H186" s="174"/>
    </row>
    <row r="187" ht="18.75">
      <c r="H187" s="174"/>
    </row>
    <row r="188" ht="18.75">
      <c r="H188" s="174"/>
    </row>
    <row r="189" ht="18.75">
      <c r="H189" s="174"/>
    </row>
    <row r="190" ht="18.75">
      <c r="H190" s="174"/>
    </row>
    <row r="191" ht="18.75">
      <c r="H191" s="174"/>
    </row>
    <row r="192" ht="18.75">
      <c r="H192" s="174"/>
    </row>
    <row r="193" ht="18.75">
      <c r="H193" s="174"/>
    </row>
    <row r="194" ht="18.75">
      <c r="H194" s="174"/>
    </row>
    <row r="195" ht="18.75">
      <c r="H195" s="174"/>
    </row>
    <row r="196" ht="18.75">
      <c r="H196" s="174"/>
    </row>
    <row r="197" ht="18.75">
      <c r="H197" s="174"/>
    </row>
    <row r="198" ht="18.75">
      <c r="H198" s="174"/>
    </row>
    <row r="199" ht="18.75">
      <c r="H199" s="174"/>
    </row>
    <row r="200" ht="18.75">
      <c r="H200" s="174"/>
    </row>
    <row r="201" ht="18.75">
      <c r="H201" s="174"/>
    </row>
    <row r="202" ht="18.75">
      <c r="H202" s="174"/>
    </row>
    <row r="203" ht="18.75">
      <c r="H203" s="174"/>
    </row>
    <row r="204" ht="18.75">
      <c r="H204" s="174"/>
    </row>
    <row r="205" ht="18.75">
      <c r="H205" s="174"/>
    </row>
    <row r="206" ht="18.75">
      <c r="H206" s="174"/>
    </row>
  </sheetData>
  <sheetProtection/>
  <printOptions/>
  <pageMargins left="0.55" right="0.31" top="0.2" bottom="0.2" header="0.5" footer="0.5"/>
  <pageSetup horizontalDpi="600" verticalDpi="600" orientation="portrait" paperSize="9" scale="89" r:id="rId2"/>
  <rowBreaks count="1" manualBreakCount="1">
    <brk id="51" max="7" man="1"/>
  </rowBreaks>
  <colBreaks count="1" manualBreakCount="1">
    <brk id="8" max="65535" man="1"/>
  </colBreaks>
  <drawing r:id="rId1"/>
</worksheet>
</file>

<file path=xl/worksheets/sheet6.xml><?xml version="1.0" encoding="utf-8"?>
<worksheet xmlns="http://schemas.openxmlformats.org/spreadsheetml/2006/main" xmlns:r="http://schemas.openxmlformats.org/officeDocument/2006/relationships">
  <dimension ref="A1:AC437"/>
  <sheetViews>
    <sheetView tabSelected="1" view="pageBreakPreview" zoomScaleSheetLayoutView="100" workbookViewId="0" topLeftCell="A88">
      <selection activeCell="N382" sqref="N382"/>
    </sheetView>
  </sheetViews>
  <sheetFormatPr defaultColWidth="9.140625" defaultRowHeight="12.75"/>
  <cols>
    <col min="1" max="1" width="3.8515625" style="52" customWidth="1"/>
    <col min="2" max="2" width="20.421875" style="0" customWidth="1"/>
    <col min="3" max="3" width="11.7109375" style="0" customWidth="1"/>
    <col min="4" max="4" width="0.5625" style="0" customWidth="1"/>
    <col min="5" max="5" width="11.140625" style="0" customWidth="1"/>
    <col min="6" max="6" width="0.42578125" style="0" customWidth="1"/>
    <col min="7" max="7" width="14.140625" style="0" customWidth="1"/>
    <col min="8" max="8" width="0.42578125" style="0" customWidth="1"/>
    <col min="9" max="9" width="13.8515625" style="0" customWidth="1"/>
    <col min="10" max="10" width="0.42578125" style="0" customWidth="1"/>
    <col min="11" max="11" width="13.8515625" style="0" customWidth="1"/>
    <col min="12" max="12" width="0.42578125" style="0" customWidth="1"/>
    <col min="13" max="13" width="16.00390625" style="0" customWidth="1"/>
    <col min="14" max="14" width="7.57421875" style="0" customWidth="1"/>
    <col min="15" max="22" width="5.7109375" style="0" customWidth="1"/>
    <col min="23" max="23" width="4.00390625" style="0" customWidth="1"/>
    <col min="24" max="24" width="5.00390625" style="0" customWidth="1"/>
    <col min="25" max="25" width="8.140625" style="0" customWidth="1"/>
  </cols>
  <sheetData>
    <row r="1" spans="1:21" s="13" customFormat="1" ht="41.25" customHeight="1">
      <c r="A1" s="56"/>
      <c r="B1" s="57"/>
      <c r="D1" s="57"/>
      <c r="E1" s="58"/>
      <c r="F1" s="58"/>
      <c r="G1" s="59"/>
      <c r="H1" s="59"/>
      <c r="I1" s="48"/>
      <c r="J1" s="49"/>
      <c r="K1" s="14"/>
      <c r="L1" s="14"/>
      <c r="M1" s="14"/>
      <c r="N1" s="14"/>
      <c r="O1" s="14"/>
      <c r="P1" s="14"/>
      <c r="Q1" s="14"/>
      <c r="R1" s="14"/>
      <c r="S1" s="14"/>
      <c r="T1" s="14"/>
      <c r="U1" s="14"/>
    </row>
    <row r="2" spans="1:20" s="13" customFormat="1" ht="18" customHeight="1">
      <c r="A2" s="118" t="s">
        <v>258</v>
      </c>
      <c r="B2" s="14"/>
      <c r="D2" s="14"/>
      <c r="E2" s="14"/>
      <c r="F2" s="14"/>
      <c r="G2" s="14"/>
      <c r="H2" s="14"/>
      <c r="I2" s="14"/>
      <c r="J2" s="14"/>
      <c r="K2" s="14"/>
      <c r="L2" s="14"/>
      <c r="M2" s="117" t="s">
        <v>110</v>
      </c>
      <c r="N2" s="14"/>
      <c r="O2" s="14"/>
      <c r="P2" s="14"/>
      <c r="Q2" s="14"/>
      <c r="R2" s="14"/>
      <c r="S2" s="14"/>
      <c r="T2" s="14"/>
    </row>
    <row r="3" spans="1:20" s="13" customFormat="1" ht="19.5" customHeight="1">
      <c r="A3" s="122" t="s">
        <v>109</v>
      </c>
      <c r="B3" s="14"/>
      <c r="D3" s="14"/>
      <c r="E3" s="14"/>
      <c r="F3" s="14"/>
      <c r="G3" s="14"/>
      <c r="H3" s="14"/>
      <c r="I3" s="14"/>
      <c r="J3" s="14"/>
      <c r="K3" s="14"/>
      <c r="L3" s="14"/>
      <c r="M3" s="117" t="s">
        <v>259</v>
      </c>
      <c r="N3" s="14"/>
      <c r="O3" s="14"/>
      <c r="P3" s="14"/>
      <c r="Q3" s="14"/>
      <c r="R3" s="14"/>
      <c r="S3" s="14"/>
      <c r="T3" s="14"/>
    </row>
    <row r="4" spans="1:20" s="13" customFormat="1" ht="18" customHeight="1" thickBot="1">
      <c r="A4" s="14"/>
      <c r="B4" s="14"/>
      <c r="D4" s="14"/>
      <c r="E4" s="14"/>
      <c r="F4" s="14"/>
      <c r="G4" s="14"/>
      <c r="H4" s="14"/>
      <c r="I4" s="14"/>
      <c r="J4" s="14"/>
      <c r="K4" s="14"/>
      <c r="L4" s="14"/>
      <c r="M4" s="14"/>
      <c r="N4" s="14"/>
      <c r="O4" s="14"/>
      <c r="P4" s="14"/>
      <c r="Q4" s="14"/>
      <c r="R4" s="14"/>
      <c r="S4" s="14"/>
      <c r="T4" s="14"/>
    </row>
    <row r="5" spans="1:20" s="13" customFormat="1" ht="19.5" customHeight="1" thickBot="1">
      <c r="A5" s="185" t="s">
        <v>123</v>
      </c>
      <c r="B5" s="248"/>
      <c r="C5" s="187"/>
      <c r="D5" s="248"/>
      <c r="E5" s="248"/>
      <c r="F5" s="248"/>
      <c r="G5" s="248"/>
      <c r="H5" s="248"/>
      <c r="I5" s="248"/>
      <c r="J5" s="248"/>
      <c r="K5" s="249"/>
      <c r="L5" s="249"/>
      <c r="M5" s="249"/>
      <c r="N5" s="60"/>
      <c r="O5" s="60"/>
      <c r="P5" s="60"/>
      <c r="Q5" s="60"/>
      <c r="R5" s="57"/>
      <c r="S5" s="14"/>
      <c r="T5" s="14"/>
    </row>
    <row r="6" spans="1:24" s="32" customFormat="1" ht="18" customHeight="1">
      <c r="A6" s="33"/>
      <c r="B6" s="36"/>
      <c r="C6" s="1"/>
      <c r="D6" s="1"/>
      <c r="E6" s="1"/>
      <c r="F6" s="1"/>
      <c r="G6" s="1"/>
      <c r="H6" s="1"/>
      <c r="I6" s="1"/>
      <c r="J6" s="1"/>
      <c r="K6" s="37"/>
      <c r="L6" s="37"/>
      <c r="M6" s="37"/>
      <c r="N6" s="37"/>
      <c r="O6" s="37"/>
      <c r="P6" s="37"/>
      <c r="Q6" s="37"/>
      <c r="R6" s="1"/>
      <c r="S6" s="34"/>
      <c r="T6" s="34"/>
      <c r="U6" s="35"/>
      <c r="V6" s="35"/>
      <c r="W6" s="35"/>
      <c r="X6" s="35"/>
    </row>
    <row r="7" spans="1:20" s="13" customFormat="1" ht="18" customHeight="1">
      <c r="A7" s="413">
        <v>1</v>
      </c>
      <c r="B7" s="458" t="s">
        <v>70</v>
      </c>
      <c r="C7" s="458"/>
      <c r="D7" s="458"/>
      <c r="E7" s="458"/>
      <c r="F7" s="57"/>
      <c r="G7" s="57"/>
      <c r="H7" s="57"/>
      <c r="I7" s="57"/>
      <c r="J7" s="57"/>
      <c r="K7" s="60"/>
      <c r="L7" s="60"/>
      <c r="M7" s="60"/>
      <c r="N7" s="60"/>
      <c r="O7" s="250"/>
      <c r="P7" s="60"/>
      <c r="Q7" s="60"/>
      <c r="R7" s="57"/>
      <c r="S7" s="14"/>
      <c r="T7" s="14"/>
    </row>
    <row r="8" spans="1:24" s="32" customFormat="1" ht="12.75" customHeight="1">
      <c r="A8" s="414"/>
      <c r="B8" s="38"/>
      <c r="C8" s="1"/>
      <c r="D8" s="1"/>
      <c r="E8" s="1"/>
      <c r="F8" s="1"/>
      <c r="G8" s="1"/>
      <c r="H8" s="1"/>
      <c r="I8" s="1"/>
      <c r="J8" s="1"/>
      <c r="K8" s="37"/>
      <c r="L8" s="37"/>
      <c r="M8" s="37"/>
      <c r="N8" s="37"/>
      <c r="O8" s="37"/>
      <c r="P8" s="37"/>
      <c r="Q8" s="37"/>
      <c r="R8" s="1"/>
      <c r="S8" s="34"/>
      <c r="T8" s="34"/>
      <c r="U8" s="35"/>
      <c r="V8" s="35"/>
      <c r="W8" s="35"/>
      <c r="X8" s="35"/>
    </row>
    <row r="9" spans="1:20" s="35" customFormat="1" ht="18" customHeight="1">
      <c r="A9" s="415"/>
      <c r="B9" s="71"/>
      <c r="C9" s="71"/>
      <c r="D9" s="71"/>
      <c r="E9" s="71"/>
      <c r="F9" s="71"/>
      <c r="G9" s="71"/>
      <c r="H9" s="71"/>
      <c r="I9" s="71"/>
      <c r="J9" s="71"/>
      <c r="K9" s="71"/>
      <c r="L9" s="71"/>
      <c r="M9" s="71"/>
      <c r="N9" s="39"/>
      <c r="O9" s="39"/>
      <c r="P9" s="40"/>
      <c r="Q9" s="41"/>
      <c r="R9" s="41"/>
      <c r="S9" s="34"/>
      <c r="T9" s="34"/>
    </row>
    <row r="10" spans="1:20" s="35" customFormat="1" ht="18" customHeight="1">
      <c r="A10" s="415"/>
      <c r="B10" s="71"/>
      <c r="C10" s="71"/>
      <c r="D10" s="71"/>
      <c r="E10" s="71"/>
      <c r="F10" s="71"/>
      <c r="G10" s="71"/>
      <c r="H10" s="71"/>
      <c r="I10" s="71"/>
      <c r="J10" s="71"/>
      <c r="K10" s="71"/>
      <c r="L10" s="71"/>
      <c r="M10" s="71"/>
      <c r="N10" s="39"/>
      <c r="O10" s="39"/>
      <c r="P10" s="40"/>
      <c r="Q10" s="41"/>
      <c r="R10" s="41"/>
      <c r="S10" s="34"/>
      <c r="T10" s="34"/>
    </row>
    <row r="11" spans="1:20" s="35" customFormat="1" ht="18" customHeight="1">
      <c r="A11" s="415"/>
      <c r="B11" s="71"/>
      <c r="C11" s="71"/>
      <c r="D11" s="71"/>
      <c r="E11" s="71"/>
      <c r="F11" s="71"/>
      <c r="G11" s="71"/>
      <c r="H11" s="71"/>
      <c r="I11" s="71"/>
      <c r="J11" s="71"/>
      <c r="K11" s="71"/>
      <c r="L11" s="71"/>
      <c r="M11" s="71"/>
      <c r="N11" s="39"/>
      <c r="O11" s="39"/>
      <c r="P11" s="40"/>
      <c r="Q11" s="41"/>
      <c r="R11" s="41"/>
      <c r="S11" s="34"/>
      <c r="T11" s="34"/>
    </row>
    <row r="12" spans="1:20" s="35" customFormat="1" ht="18" customHeight="1">
      <c r="A12" s="415"/>
      <c r="B12" s="71"/>
      <c r="C12" s="71"/>
      <c r="D12" s="71"/>
      <c r="E12" s="71"/>
      <c r="F12" s="71"/>
      <c r="G12" s="71"/>
      <c r="H12" s="71"/>
      <c r="I12" s="71"/>
      <c r="J12" s="71"/>
      <c r="K12" s="71"/>
      <c r="L12" s="71"/>
      <c r="M12" s="71"/>
      <c r="N12" s="39"/>
      <c r="O12" s="39"/>
      <c r="P12" s="40"/>
      <c r="Q12" s="41"/>
      <c r="R12" s="41"/>
      <c r="S12" s="34"/>
      <c r="T12" s="34"/>
    </row>
    <row r="13" spans="1:20" s="35" customFormat="1" ht="18" customHeight="1">
      <c r="A13" s="415"/>
      <c r="B13" s="71"/>
      <c r="C13" s="71"/>
      <c r="D13" s="71"/>
      <c r="E13" s="71"/>
      <c r="F13" s="71"/>
      <c r="G13" s="71"/>
      <c r="H13" s="71"/>
      <c r="I13" s="71"/>
      <c r="J13" s="71"/>
      <c r="K13" s="71"/>
      <c r="L13" s="71"/>
      <c r="M13" s="71"/>
      <c r="N13" s="39"/>
      <c r="O13" s="39"/>
      <c r="P13" s="40"/>
      <c r="Q13" s="41"/>
      <c r="R13" s="41"/>
      <c r="S13" s="34"/>
      <c r="T13" s="34"/>
    </row>
    <row r="14" spans="1:20" s="35" customFormat="1" ht="18" customHeight="1">
      <c r="A14" s="415"/>
      <c r="B14" s="71"/>
      <c r="C14" s="71"/>
      <c r="D14" s="71"/>
      <c r="E14" s="71"/>
      <c r="F14" s="71"/>
      <c r="G14" s="71"/>
      <c r="H14" s="71"/>
      <c r="I14" s="71"/>
      <c r="J14" s="71"/>
      <c r="K14" s="71"/>
      <c r="L14" s="71"/>
      <c r="M14" s="71"/>
      <c r="N14" s="39"/>
      <c r="O14" s="39"/>
      <c r="P14" s="40"/>
      <c r="Q14" s="41"/>
      <c r="R14" s="41"/>
      <c r="S14" s="34"/>
      <c r="T14" s="34"/>
    </row>
    <row r="15" spans="1:20" s="35" customFormat="1" ht="12.75" customHeight="1">
      <c r="A15" s="415"/>
      <c r="B15" s="71"/>
      <c r="C15" s="71"/>
      <c r="D15" s="71"/>
      <c r="E15" s="71"/>
      <c r="F15" s="71"/>
      <c r="G15" s="71"/>
      <c r="H15" s="71"/>
      <c r="I15" s="71"/>
      <c r="J15" s="71"/>
      <c r="K15" s="71"/>
      <c r="L15" s="71"/>
      <c r="M15" s="71"/>
      <c r="N15" s="39"/>
      <c r="O15" s="39"/>
      <c r="P15" s="40"/>
      <c r="Q15" s="41"/>
      <c r="R15" s="41"/>
      <c r="S15" s="34"/>
      <c r="T15" s="34"/>
    </row>
    <row r="16" spans="1:20" s="35" customFormat="1" ht="18" customHeight="1">
      <c r="A16" s="413">
        <v>2</v>
      </c>
      <c r="B16" s="460" t="s">
        <v>202</v>
      </c>
      <c r="C16" s="460"/>
      <c r="D16" s="460"/>
      <c r="E16" s="460"/>
      <c r="F16" s="460"/>
      <c r="G16" s="460"/>
      <c r="H16" s="460"/>
      <c r="I16" s="460"/>
      <c r="J16" s="460"/>
      <c r="K16" s="460"/>
      <c r="L16" s="71"/>
      <c r="M16" s="71"/>
      <c r="N16" s="39"/>
      <c r="O16" s="39"/>
      <c r="P16" s="40"/>
      <c r="Q16" s="41"/>
      <c r="R16" s="41"/>
      <c r="S16" s="34"/>
      <c r="T16" s="34"/>
    </row>
    <row r="17" spans="1:20" s="35" customFormat="1" ht="12.75" customHeight="1">
      <c r="A17" s="415"/>
      <c r="B17" s="71"/>
      <c r="C17" s="71"/>
      <c r="D17" s="71"/>
      <c r="E17" s="71"/>
      <c r="F17" s="71"/>
      <c r="G17" s="71"/>
      <c r="H17" s="71"/>
      <c r="I17" s="71"/>
      <c r="J17" s="71"/>
      <c r="K17" s="71"/>
      <c r="L17" s="71"/>
      <c r="M17" s="71"/>
      <c r="N17" s="39"/>
      <c r="O17" s="39"/>
      <c r="P17" s="40"/>
      <c r="Q17" s="41"/>
      <c r="R17" s="41"/>
      <c r="S17" s="34"/>
      <c r="T17" s="34"/>
    </row>
    <row r="18" spans="1:20" s="35" customFormat="1" ht="18" customHeight="1">
      <c r="A18" s="416"/>
      <c r="B18" s="33"/>
      <c r="C18" s="33"/>
      <c r="D18" s="33"/>
      <c r="E18" s="33"/>
      <c r="F18" s="33"/>
      <c r="G18" s="42"/>
      <c r="H18" s="42"/>
      <c r="I18" s="43"/>
      <c r="J18" s="43"/>
      <c r="K18" s="42"/>
      <c r="L18" s="42"/>
      <c r="M18" s="42"/>
      <c r="N18" s="42"/>
      <c r="O18" s="42"/>
      <c r="P18" s="42"/>
      <c r="Q18" s="42"/>
      <c r="R18" s="43"/>
      <c r="S18" s="34"/>
      <c r="T18" s="34"/>
    </row>
    <row r="19" spans="1:20" s="35" customFormat="1" ht="18" customHeight="1">
      <c r="A19" s="415"/>
      <c r="B19" s="33"/>
      <c r="C19" s="33"/>
      <c r="D19" s="33"/>
      <c r="E19" s="33"/>
      <c r="F19" s="33"/>
      <c r="G19" s="42"/>
      <c r="H19" s="42"/>
      <c r="I19" s="43"/>
      <c r="J19" s="43"/>
      <c r="K19" s="42"/>
      <c r="L19" s="42"/>
      <c r="M19" s="42"/>
      <c r="N19" s="42"/>
      <c r="O19" s="42"/>
      <c r="P19" s="42"/>
      <c r="Q19" s="42"/>
      <c r="R19" s="43"/>
      <c r="S19" s="34"/>
      <c r="T19" s="34"/>
    </row>
    <row r="20" spans="1:20" s="35" customFormat="1" ht="18" customHeight="1">
      <c r="A20" s="415"/>
      <c r="B20" s="33"/>
      <c r="C20" s="33"/>
      <c r="D20" s="33"/>
      <c r="E20" s="33"/>
      <c r="F20" s="33"/>
      <c r="G20" s="42"/>
      <c r="H20" s="42"/>
      <c r="I20" s="43"/>
      <c r="J20" s="43"/>
      <c r="K20" s="42"/>
      <c r="L20" s="42"/>
      <c r="M20" s="42"/>
      <c r="N20" s="42"/>
      <c r="O20" s="42"/>
      <c r="P20" s="42"/>
      <c r="Q20" s="42"/>
      <c r="R20" s="43"/>
      <c r="S20" s="34"/>
      <c r="T20" s="34"/>
    </row>
    <row r="21" spans="1:20" s="35" customFormat="1" ht="18" customHeight="1">
      <c r="A21" s="415"/>
      <c r="B21" s="33"/>
      <c r="C21" s="33"/>
      <c r="D21" s="33"/>
      <c r="E21" s="33"/>
      <c r="F21" s="33"/>
      <c r="G21" s="42"/>
      <c r="H21" s="42"/>
      <c r="I21" s="43"/>
      <c r="J21" s="43"/>
      <c r="K21" s="42"/>
      <c r="L21" s="42"/>
      <c r="M21" s="42"/>
      <c r="N21" s="42"/>
      <c r="O21" s="42"/>
      <c r="P21" s="42"/>
      <c r="Q21" s="42"/>
      <c r="R21" s="43"/>
      <c r="S21" s="34"/>
      <c r="T21" s="34"/>
    </row>
    <row r="22" spans="1:20" s="35" customFormat="1" ht="18" customHeight="1">
      <c r="A22" s="415"/>
      <c r="B22" s="33"/>
      <c r="C22" s="33"/>
      <c r="D22" s="33"/>
      <c r="E22" s="33"/>
      <c r="F22" s="33"/>
      <c r="G22" s="42"/>
      <c r="H22" s="42"/>
      <c r="I22" s="43"/>
      <c r="J22" s="43"/>
      <c r="K22" s="42"/>
      <c r="L22" s="42"/>
      <c r="M22" s="42"/>
      <c r="N22" s="42"/>
      <c r="O22" s="42"/>
      <c r="P22" s="42"/>
      <c r="Q22" s="42"/>
      <c r="R22" s="43"/>
      <c r="S22" s="34"/>
      <c r="T22" s="34"/>
    </row>
    <row r="23" spans="1:20" s="35" customFormat="1" ht="18" customHeight="1">
      <c r="A23" s="415"/>
      <c r="B23" s="50" t="s">
        <v>152</v>
      </c>
      <c r="C23" s="33"/>
      <c r="D23" s="33"/>
      <c r="E23" s="33"/>
      <c r="F23" s="33"/>
      <c r="G23" s="42"/>
      <c r="H23" s="42"/>
      <c r="I23" s="43"/>
      <c r="J23" s="43"/>
      <c r="K23" s="42"/>
      <c r="L23" s="42"/>
      <c r="M23" s="42"/>
      <c r="N23" s="42"/>
      <c r="O23" s="42"/>
      <c r="P23" s="42"/>
      <c r="Q23" s="42"/>
      <c r="R23" s="43"/>
      <c r="S23" s="34"/>
      <c r="T23" s="34"/>
    </row>
    <row r="24" spans="1:20" s="35" customFormat="1" ht="18" customHeight="1">
      <c r="A24" s="415"/>
      <c r="B24" s="50" t="s">
        <v>153</v>
      </c>
      <c r="C24" s="33"/>
      <c r="D24" s="33"/>
      <c r="E24" s="33"/>
      <c r="F24" s="33"/>
      <c r="G24" s="42"/>
      <c r="H24" s="42"/>
      <c r="I24" s="43"/>
      <c r="J24" s="43"/>
      <c r="K24" s="63"/>
      <c r="L24" s="42"/>
      <c r="M24" s="42"/>
      <c r="N24" s="42"/>
      <c r="O24" s="42"/>
      <c r="P24" s="42"/>
      <c r="Q24" s="42"/>
      <c r="R24" s="43"/>
      <c r="S24" s="34"/>
      <c r="T24" s="34"/>
    </row>
    <row r="25" spans="1:20" s="35" customFormat="1" ht="18" customHeight="1">
      <c r="A25" s="415"/>
      <c r="B25" s="50" t="s">
        <v>154</v>
      </c>
      <c r="C25" s="33"/>
      <c r="D25" s="33"/>
      <c r="E25" s="33"/>
      <c r="F25" s="33"/>
      <c r="G25" s="42"/>
      <c r="H25" s="42"/>
      <c r="I25" s="43"/>
      <c r="J25" s="43"/>
      <c r="K25" s="42"/>
      <c r="L25" s="42"/>
      <c r="M25" s="42"/>
      <c r="N25" s="42"/>
      <c r="O25" s="42"/>
      <c r="P25" s="42"/>
      <c r="Q25" s="42"/>
      <c r="R25" s="43"/>
      <c r="S25" s="34"/>
      <c r="T25" s="34"/>
    </row>
    <row r="26" spans="1:20" s="35" customFormat="1" ht="18" customHeight="1">
      <c r="A26" s="415"/>
      <c r="B26" s="450" t="s">
        <v>248</v>
      </c>
      <c r="C26" s="450"/>
      <c r="D26" s="450"/>
      <c r="E26" s="450"/>
      <c r="F26" s="450"/>
      <c r="G26" s="450"/>
      <c r="H26" s="450"/>
      <c r="I26" s="450"/>
      <c r="J26" s="450"/>
      <c r="K26" s="450"/>
      <c r="L26" s="450"/>
      <c r="M26" s="450"/>
      <c r="N26" s="42"/>
      <c r="O26" s="42"/>
      <c r="P26" s="42"/>
      <c r="Q26" s="42"/>
      <c r="R26" s="43"/>
      <c r="S26" s="34"/>
      <c r="T26" s="34"/>
    </row>
    <row r="27" spans="1:20" s="35" customFormat="1" ht="18" customHeight="1">
      <c r="A27" s="415"/>
      <c r="B27" s="50" t="s">
        <v>249</v>
      </c>
      <c r="C27" s="427"/>
      <c r="D27" s="427"/>
      <c r="E27" s="427"/>
      <c r="F27" s="427"/>
      <c r="G27" s="427"/>
      <c r="H27" s="427"/>
      <c r="I27" s="427"/>
      <c r="J27" s="427"/>
      <c r="K27" s="427"/>
      <c r="L27" s="427"/>
      <c r="M27" s="427"/>
      <c r="N27" s="42"/>
      <c r="O27" s="42"/>
      <c r="P27" s="42"/>
      <c r="Q27" s="42"/>
      <c r="R27" s="43"/>
      <c r="S27" s="34"/>
      <c r="T27" s="34"/>
    </row>
    <row r="28" spans="1:20" s="35" customFormat="1" ht="18" customHeight="1">
      <c r="A28" s="415"/>
      <c r="B28" s="50" t="s">
        <v>155</v>
      </c>
      <c r="C28" s="33"/>
      <c r="D28" s="33"/>
      <c r="E28" s="33"/>
      <c r="F28" s="33"/>
      <c r="G28" s="42"/>
      <c r="H28" s="42"/>
      <c r="I28" s="43"/>
      <c r="J28" s="43"/>
      <c r="K28" s="42"/>
      <c r="L28" s="42"/>
      <c r="M28" s="42"/>
      <c r="N28" s="42"/>
      <c r="O28" s="42"/>
      <c r="P28" s="42"/>
      <c r="Q28" s="42"/>
      <c r="R28" s="43"/>
      <c r="S28" s="34"/>
      <c r="T28" s="34"/>
    </row>
    <row r="29" spans="1:20" s="35" customFormat="1" ht="18" customHeight="1">
      <c r="A29" s="415"/>
      <c r="B29" s="50" t="s">
        <v>179</v>
      </c>
      <c r="C29" s="33"/>
      <c r="D29" s="33"/>
      <c r="E29" s="33"/>
      <c r="F29" s="33"/>
      <c r="G29" s="42"/>
      <c r="H29" s="42"/>
      <c r="I29" s="43"/>
      <c r="J29" s="43"/>
      <c r="K29" s="42"/>
      <c r="L29" s="42"/>
      <c r="M29" s="42"/>
      <c r="N29" s="42"/>
      <c r="O29" s="42"/>
      <c r="P29" s="42"/>
      <c r="Q29" s="42"/>
      <c r="R29" s="43"/>
      <c r="S29" s="34"/>
      <c r="T29" s="34"/>
    </row>
    <row r="30" spans="1:20" s="13" customFormat="1" ht="18" customHeight="1">
      <c r="A30" s="413"/>
      <c r="B30" s="61"/>
      <c r="C30" s="50"/>
      <c r="D30" s="50"/>
      <c r="E30" s="50"/>
      <c r="F30" s="50"/>
      <c r="G30" s="63"/>
      <c r="H30" s="63"/>
      <c r="I30" s="18"/>
      <c r="J30" s="18"/>
      <c r="K30" s="63"/>
      <c r="L30" s="63"/>
      <c r="M30" s="63"/>
      <c r="N30" s="63"/>
      <c r="O30" s="63"/>
      <c r="P30" s="63"/>
      <c r="Q30" s="63"/>
      <c r="R30" s="18"/>
      <c r="S30" s="14"/>
      <c r="T30" s="14"/>
    </row>
    <row r="31" spans="1:20" s="35" customFormat="1" ht="18" customHeight="1">
      <c r="A31" s="415"/>
      <c r="B31" s="33"/>
      <c r="C31" s="33"/>
      <c r="D31" s="33"/>
      <c r="E31" s="33"/>
      <c r="F31" s="33"/>
      <c r="G31" s="42"/>
      <c r="H31" s="42"/>
      <c r="I31" s="43"/>
      <c r="J31" s="43"/>
      <c r="K31" s="42"/>
      <c r="L31" s="42"/>
      <c r="M31" s="42"/>
      <c r="N31" s="42"/>
      <c r="O31" s="42"/>
      <c r="P31" s="42"/>
      <c r="Q31" s="42"/>
      <c r="R31" s="43"/>
      <c r="S31" s="34"/>
      <c r="T31" s="34"/>
    </row>
    <row r="32" spans="1:20" s="35" customFormat="1" ht="18" customHeight="1">
      <c r="A32" s="415"/>
      <c r="B32" s="33"/>
      <c r="C32" s="33"/>
      <c r="D32" s="33"/>
      <c r="E32" s="33"/>
      <c r="F32" s="33"/>
      <c r="G32" s="42"/>
      <c r="H32" s="42"/>
      <c r="I32" s="43"/>
      <c r="J32" s="43"/>
      <c r="K32" s="42"/>
      <c r="L32" s="42"/>
      <c r="M32" s="42"/>
      <c r="N32" s="42"/>
      <c r="O32" s="42"/>
      <c r="P32" s="42"/>
      <c r="Q32" s="42"/>
      <c r="R32" s="43"/>
      <c r="S32" s="34"/>
      <c r="T32" s="34"/>
    </row>
    <row r="33" spans="1:20" s="35" customFormat="1" ht="18" customHeight="1">
      <c r="A33" s="415"/>
      <c r="B33" s="33"/>
      <c r="C33" s="33"/>
      <c r="D33" s="33"/>
      <c r="E33" s="33"/>
      <c r="F33" s="33"/>
      <c r="G33" s="42"/>
      <c r="H33" s="42"/>
      <c r="I33" s="43"/>
      <c r="J33" s="43"/>
      <c r="K33" s="42"/>
      <c r="L33" s="42"/>
      <c r="M33" s="42"/>
      <c r="N33" s="42"/>
      <c r="O33" s="42"/>
      <c r="P33" s="42"/>
      <c r="Q33" s="42"/>
      <c r="R33" s="43"/>
      <c r="S33" s="34"/>
      <c r="T33" s="34"/>
    </row>
    <row r="34" spans="1:20" s="35" customFormat="1" ht="9.75" customHeight="1">
      <c r="A34" s="415"/>
      <c r="B34" s="33"/>
      <c r="C34" s="33"/>
      <c r="D34" s="33"/>
      <c r="E34" s="33"/>
      <c r="F34" s="33"/>
      <c r="G34" s="42"/>
      <c r="H34" s="42"/>
      <c r="I34" s="43"/>
      <c r="J34" s="43"/>
      <c r="K34" s="42"/>
      <c r="L34" s="42"/>
      <c r="M34" s="42"/>
      <c r="N34" s="42"/>
      <c r="O34" s="42"/>
      <c r="P34" s="42"/>
      <c r="Q34" s="42"/>
      <c r="R34" s="43"/>
      <c r="S34" s="34"/>
      <c r="T34" s="34"/>
    </row>
    <row r="35" spans="1:18" s="14" customFormat="1" ht="18" customHeight="1">
      <c r="A35" s="413">
        <v>3</v>
      </c>
      <c r="B35" s="448" t="s">
        <v>247</v>
      </c>
      <c r="C35" s="449"/>
      <c r="D35" s="449"/>
      <c r="E35" s="449"/>
      <c r="F35" s="449"/>
      <c r="G35" s="449"/>
      <c r="H35" s="449"/>
      <c r="I35" s="449"/>
      <c r="J35" s="449"/>
      <c r="K35" s="449"/>
      <c r="L35" s="449"/>
      <c r="M35" s="449"/>
      <c r="N35" s="60"/>
      <c r="O35" s="60"/>
      <c r="P35" s="63"/>
      <c r="Q35" s="63"/>
      <c r="R35" s="18"/>
    </row>
    <row r="36" spans="1:18" s="14" customFormat="1" ht="18" customHeight="1">
      <c r="A36" s="413"/>
      <c r="B36" s="449"/>
      <c r="C36" s="449"/>
      <c r="D36" s="449"/>
      <c r="E36" s="449"/>
      <c r="F36" s="449"/>
      <c r="G36" s="449"/>
      <c r="H36" s="449"/>
      <c r="I36" s="449"/>
      <c r="J36" s="449"/>
      <c r="K36" s="449"/>
      <c r="L36" s="449"/>
      <c r="M36" s="449"/>
      <c r="N36" s="60"/>
      <c r="O36" s="60"/>
      <c r="P36" s="63"/>
      <c r="Q36" s="63"/>
      <c r="R36" s="18"/>
    </row>
    <row r="37" spans="1:18" s="14" customFormat="1" ht="12.75" customHeight="1">
      <c r="A37" s="413"/>
      <c r="B37" s="61"/>
      <c r="C37" s="57"/>
      <c r="D37" s="57"/>
      <c r="E37" s="57"/>
      <c r="F37" s="57"/>
      <c r="G37" s="57"/>
      <c r="H37" s="57"/>
      <c r="I37" s="57"/>
      <c r="J37" s="57"/>
      <c r="K37" s="60"/>
      <c r="L37" s="60"/>
      <c r="M37" s="60"/>
      <c r="N37" s="60"/>
      <c r="O37" s="60"/>
      <c r="P37" s="63"/>
      <c r="Q37" s="63"/>
      <c r="R37" s="18"/>
    </row>
    <row r="38" spans="1:18" s="14" customFormat="1" ht="18" customHeight="1">
      <c r="A38" s="417"/>
      <c r="C38" s="50"/>
      <c r="D38" s="50"/>
      <c r="E38" s="50"/>
      <c r="F38" s="50"/>
      <c r="G38" s="63"/>
      <c r="H38" s="63"/>
      <c r="I38" s="18"/>
      <c r="J38" s="18"/>
      <c r="K38" s="63"/>
      <c r="L38" s="63"/>
      <c r="M38" s="63"/>
      <c r="N38" s="63"/>
      <c r="O38" s="63"/>
      <c r="P38" s="63"/>
      <c r="Q38" s="63"/>
      <c r="R38" s="18"/>
    </row>
    <row r="39" spans="1:18" s="14" customFormat="1" ht="18" customHeight="1">
      <c r="A39" s="417"/>
      <c r="B39" s="64"/>
      <c r="C39" s="50"/>
      <c r="D39" s="50"/>
      <c r="E39" s="50"/>
      <c r="F39" s="50"/>
      <c r="G39" s="63"/>
      <c r="H39" s="63"/>
      <c r="I39" s="18"/>
      <c r="J39" s="18"/>
      <c r="K39" s="63"/>
      <c r="L39" s="63"/>
      <c r="M39" s="63"/>
      <c r="N39" s="63"/>
      <c r="O39" s="63"/>
      <c r="P39" s="63"/>
      <c r="Q39" s="63"/>
      <c r="R39" s="18"/>
    </row>
    <row r="40" spans="1:18" s="14" customFormat="1" ht="18" customHeight="1">
      <c r="A40" s="417"/>
      <c r="B40" s="64"/>
      <c r="C40" s="50"/>
      <c r="D40" s="50"/>
      <c r="E40" s="50"/>
      <c r="F40" s="50"/>
      <c r="G40" s="63"/>
      <c r="H40" s="63"/>
      <c r="I40" s="18"/>
      <c r="J40" s="18"/>
      <c r="K40" s="63"/>
      <c r="L40" s="63"/>
      <c r="M40" s="63"/>
      <c r="N40" s="63"/>
      <c r="O40" s="63"/>
      <c r="P40" s="63"/>
      <c r="Q40" s="63"/>
      <c r="R40" s="18"/>
    </row>
    <row r="41" spans="1:18" s="14" customFormat="1" ht="15.75" customHeight="1">
      <c r="A41" s="417"/>
      <c r="B41" s="57"/>
      <c r="C41" s="57"/>
      <c r="D41" s="57"/>
      <c r="E41" s="57"/>
      <c r="F41" s="57"/>
      <c r="G41" s="57"/>
      <c r="H41" s="57"/>
      <c r="I41" s="57"/>
      <c r="J41" s="57"/>
      <c r="K41" s="60"/>
      <c r="L41" s="60"/>
      <c r="M41" s="60"/>
      <c r="N41" s="60"/>
      <c r="O41" s="60"/>
      <c r="P41" s="63"/>
      <c r="Q41" s="63"/>
      <c r="R41" s="18"/>
    </row>
    <row r="42" spans="1:18" s="14" customFormat="1" ht="18" customHeight="1">
      <c r="A42" s="413">
        <v>4</v>
      </c>
      <c r="B42" s="413" t="s">
        <v>140</v>
      </c>
      <c r="C42" s="57"/>
      <c r="D42" s="57"/>
      <c r="E42" s="57"/>
      <c r="F42" s="57"/>
      <c r="G42" s="57"/>
      <c r="H42" s="57"/>
      <c r="I42" s="57"/>
      <c r="J42" s="57"/>
      <c r="K42" s="60"/>
      <c r="L42" s="60"/>
      <c r="M42" s="60"/>
      <c r="N42" s="60"/>
      <c r="O42" s="60"/>
      <c r="P42" s="63"/>
      <c r="Q42" s="63"/>
      <c r="R42" s="18"/>
    </row>
    <row r="43" spans="1:18" s="14" customFormat="1" ht="12.75" customHeight="1">
      <c r="A43" s="413"/>
      <c r="B43" s="61"/>
      <c r="C43" s="57"/>
      <c r="D43" s="57"/>
      <c r="E43" s="57"/>
      <c r="F43" s="57"/>
      <c r="G43" s="57"/>
      <c r="H43" s="57"/>
      <c r="I43" s="57"/>
      <c r="J43" s="57"/>
      <c r="K43" s="60"/>
      <c r="L43" s="60"/>
      <c r="M43" s="60"/>
      <c r="N43" s="60"/>
      <c r="O43" s="60"/>
      <c r="P43" s="63"/>
      <c r="Q43" s="63"/>
      <c r="R43" s="18"/>
    </row>
    <row r="44" spans="1:18" s="14" customFormat="1" ht="18.75">
      <c r="A44" s="417"/>
      <c r="B44" s="50"/>
      <c r="C44" s="57"/>
      <c r="D44" s="57"/>
      <c r="E44" s="57"/>
      <c r="F44" s="57"/>
      <c r="G44" s="57"/>
      <c r="H44" s="57"/>
      <c r="I44" s="57"/>
      <c r="J44" s="57"/>
      <c r="K44" s="60"/>
      <c r="L44" s="60"/>
      <c r="M44" s="60"/>
      <c r="N44" s="60"/>
      <c r="O44" s="60"/>
      <c r="P44" s="63"/>
      <c r="Q44" s="63"/>
      <c r="R44" s="18"/>
    </row>
    <row r="45" spans="1:18" s="14" customFormat="1" ht="18.75">
      <c r="A45" s="417"/>
      <c r="B45" s="50"/>
      <c r="C45" s="57"/>
      <c r="D45" s="57"/>
      <c r="E45" s="57"/>
      <c r="F45" s="57"/>
      <c r="G45" s="57"/>
      <c r="H45" s="57"/>
      <c r="I45" s="57"/>
      <c r="J45" s="57"/>
      <c r="K45" s="60"/>
      <c r="L45" s="60"/>
      <c r="M45" s="60"/>
      <c r="N45" s="60"/>
      <c r="O45" s="60"/>
      <c r="P45" s="63"/>
      <c r="Q45" s="63"/>
      <c r="R45" s="18"/>
    </row>
    <row r="46" spans="1:18" s="14" customFormat="1" ht="18.75">
      <c r="A46" s="417"/>
      <c r="B46" s="50"/>
      <c r="C46" s="57"/>
      <c r="D46" s="57"/>
      <c r="E46" s="57"/>
      <c r="F46" s="57"/>
      <c r="G46" s="57"/>
      <c r="H46" s="57"/>
      <c r="I46" s="57"/>
      <c r="J46" s="57"/>
      <c r="K46" s="60"/>
      <c r="L46" s="60"/>
      <c r="M46" s="60"/>
      <c r="N46" s="60"/>
      <c r="O46" s="60"/>
      <c r="P46" s="63"/>
      <c r="Q46" s="63"/>
      <c r="R46" s="18"/>
    </row>
    <row r="47" spans="1:18" s="14" customFormat="1" ht="18" customHeight="1">
      <c r="A47" s="413">
        <v>5</v>
      </c>
      <c r="B47" s="413" t="s">
        <v>71</v>
      </c>
      <c r="C47" s="57"/>
      <c r="D47" s="57"/>
      <c r="E47" s="57"/>
      <c r="F47" s="57"/>
      <c r="G47" s="57"/>
      <c r="H47" s="57"/>
      <c r="I47" s="57"/>
      <c r="J47" s="57"/>
      <c r="K47" s="60"/>
      <c r="L47" s="60"/>
      <c r="M47" s="60"/>
      <c r="N47" s="60"/>
      <c r="O47" s="60"/>
      <c r="P47" s="60"/>
      <c r="Q47" s="60"/>
      <c r="R47" s="57"/>
    </row>
    <row r="48" spans="1:18" s="14" customFormat="1" ht="15.75" customHeight="1">
      <c r="A48" s="413"/>
      <c r="B48" s="50"/>
      <c r="F48" s="57"/>
      <c r="G48" s="57"/>
      <c r="H48" s="57"/>
      <c r="I48" s="57"/>
      <c r="J48" s="57"/>
      <c r="K48" s="60"/>
      <c r="L48" s="60"/>
      <c r="M48" s="60"/>
      <c r="N48" s="60"/>
      <c r="O48" s="60"/>
      <c r="P48" s="63"/>
      <c r="Q48" s="63"/>
      <c r="R48" s="18"/>
    </row>
    <row r="49" spans="1:18" s="14" customFormat="1" ht="18" customHeight="1">
      <c r="A49" s="417"/>
      <c r="C49" s="57"/>
      <c r="D49" s="57"/>
      <c r="E49" s="57"/>
      <c r="P49" s="60"/>
      <c r="Q49" s="60"/>
      <c r="R49" s="57"/>
    </row>
    <row r="50" spans="1:18" s="14" customFormat="1" ht="18" customHeight="1">
      <c r="A50" s="417"/>
      <c r="C50" s="57"/>
      <c r="D50" s="57"/>
      <c r="E50" s="57"/>
      <c r="P50" s="60"/>
      <c r="Q50" s="60"/>
      <c r="R50" s="57"/>
    </row>
    <row r="51" spans="1:18" s="14" customFormat="1" ht="18" customHeight="1">
      <c r="A51" s="417"/>
      <c r="B51" s="50"/>
      <c r="C51" s="57"/>
      <c r="D51" s="57"/>
      <c r="E51" s="57"/>
      <c r="P51" s="60"/>
      <c r="Q51" s="60"/>
      <c r="R51" s="57"/>
    </row>
    <row r="52" spans="1:18" s="14" customFormat="1" ht="18" customHeight="1">
      <c r="A52" s="413">
        <v>6</v>
      </c>
      <c r="B52" s="413" t="s">
        <v>72</v>
      </c>
      <c r="C52" s="57"/>
      <c r="D52" s="57"/>
      <c r="E52" s="57"/>
      <c r="F52" s="57"/>
      <c r="G52" s="57"/>
      <c r="H52" s="57"/>
      <c r="I52" s="57"/>
      <c r="J52" s="57"/>
      <c r="K52" s="60"/>
      <c r="L52" s="60"/>
      <c r="M52" s="60"/>
      <c r="N52" s="60"/>
      <c r="O52" s="60"/>
      <c r="P52" s="60"/>
      <c r="Q52" s="60"/>
      <c r="R52" s="57"/>
    </row>
    <row r="53" spans="1:18" s="14" customFormat="1" ht="13.5" customHeight="1">
      <c r="A53" s="413"/>
      <c r="B53" s="61"/>
      <c r="C53" s="57"/>
      <c r="D53" s="57"/>
      <c r="E53" s="57"/>
      <c r="F53" s="57"/>
      <c r="G53" s="57"/>
      <c r="H53" s="57"/>
      <c r="I53" s="57"/>
      <c r="J53" s="57"/>
      <c r="K53" s="60"/>
      <c r="L53" s="60"/>
      <c r="M53" s="60"/>
      <c r="N53" s="60"/>
      <c r="O53" s="60"/>
      <c r="P53" s="60"/>
      <c r="Q53" s="60"/>
      <c r="R53" s="57"/>
    </row>
    <row r="54" spans="1:18" s="14" customFormat="1" ht="18" customHeight="1">
      <c r="A54" s="413"/>
      <c r="B54" s="61"/>
      <c r="C54" s="57"/>
      <c r="D54" s="57"/>
      <c r="E54" s="57"/>
      <c r="F54" s="57"/>
      <c r="G54" s="57"/>
      <c r="H54" s="57"/>
      <c r="I54" s="57"/>
      <c r="J54" s="57"/>
      <c r="K54" s="60"/>
      <c r="L54" s="60"/>
      <c r="M54" s="60"/>
      <c r="N54" s="60"/>
      <c r="O54" s="60"/>
      <c r="P54" s="60"/>
      <c r="Q54" s="60"/>
      <c r="R54" s="57"/>
    </row>
    <row r="55" spans="1:18" s="14" customFormat="1" ht="18" customHeight="1">
      <c r="A55" s="417"/>
      <c r="P55" s="60"/>
      <c r="Q55" s="60"/>
      <c r="R55" s="57"/>
    </row>
    <row r="56" s="14" customFormat="1" ht="18" customHeight="1">
      <c r="A56" s="417"/>
    </row>
    <row r="57" spans="1:15" s="14" customFormat="1" ht="18" customHeight="1">
      <c r="A57" s="413"/>
      <c r="B57" s="57"/>
      <c r="C57" s="57"/>
      <c r="D57" s="57"/>
      <c r="E57" s="57"/>
      <c r="F57" s="57"/>
      <c r="G57" s="57"/>
      <c r="H57" s="57"/>
      <c r="I57" s="57"/>
      <c r="J57" s="57"/>
      <c r="K57" s="60"/>
      <c r="L57" s="60"/>
      <c r="M57" s="60"/>
      <c r="N57" s="60"/>
      <c r="O57" s="60"/>
    </row>
    <row r="58" spans="1:18" s="14" customFormat="1" ht="18" customHeight="1">
      <c r="A58" s="413">
        <v>7</v>
      </c>
      <c r="B58" s="413" t="s">
        <v>195</v>
      </c>
      <c r="C58" s="66"/>
      <c r="D58" s="50"/>
      <c r="E58" s="50"/>
      <c r="F58" s="50"/>
      <c r="G58" s="63"/>
      <c r="H58" s="63"/>
      <c r="I58" s="18"/>
      <c r="P58" s="60"/>
      <c r="Q58" s="60"/>
      <c r="R58" s="57"/>
    </row>
    <row r="59" spans="1:18" s="14" customFormat="1" ht="18" customHeight="1">
      <c r="A59" s="413"/>
      <c r="B59" s="65" t="s">
        <v>18</v>
      </c>
      <c r="C59" s="66"/>
      <c r="D59" s="50"/>
      <c r="E59" s="50"/>
      <c r="F59" s="50"/>
      <c r="G59" s="63"/>
      <c r="H59" s="63"/>
      <c r="I59" s="18"/>
      <c r="P59" s="60"/>
      <c r="Q59" s="60"/>
      <c r="R59" s="57"/>
    </row>
    <row r="60" spans="1:18" s="14" customFormat="1" ht="18" customHeight="1">
      <c r="A60" s="418"/>
      <c r="B60" s="49"/>
      <c r="P60" s="60"/>
      <c r="Q60" s="60"/>
      <c r="R60" s="57"/>
    </row>
    <row r="61" spans="1:18" s="14" customFormat="1" ht="18" customHeight="1">
      <c r="A61" s="418"/>
      <c r="B61" s="49"/>
      <c r="P61" s="60"/>
      <c r="Q61" s="60"/>
      <c r="R61" s="57"/>
    </row>
    <row r="62" spans="1:18" s="14" customFormat="1" ht="18" customHeight="1">
      <c r="A62" s="418"/>
      <c r="P62" s="60"/>
      <c r="Q62" s="60"/>
      <c r="R62" s="57"/>
    </row>
    <row r="63" spans="1:18" s="14" customFormat="1" ht="18" customHeight="1">
      <c r="A63" s="418"/>
      <c r="B63" s="49" t="s">
        <v>98</v>
      </c>
      <c r="I63" s="103"/>
      <c r="M63" s="103"/>
      <c r="O63" s="105"/>
      <c r="P63" s="60"/>
      <c r="Q63" s="60"/>
      <c r="R63" s="57"/>
    </row>
    <row r="64" spans="1:18" s="14" customFormat="1" ht="18" customHeight="1">
      <c r="A64" s="418"/>
      <c r="B64" s="49"/>
      <c r="I64" s="103"/>
      <c r="M64" s="103"/>
      <c r="O64" s="105"/>
      <c r="P64" s="60"/>
      <c r="Q64" s="60"/>
      <c r="R64" s="57"/>
    </row>
    <row r="65" spans="1:18" s="14" customFormat="1" ht="18" customHeight="1">
      <c r="A65" s="418"/>
      <c r="B65" s="49"/>
      <c r="I65" s="103"/>
      <c r="M65" s="103"/>
      <c r="O65" s="105"/>
      <c r="P65" s="60"/>
      <c r="Q65" s="60"/>
      <c r="R65" s="57"/>
    </row>
    <row r="66" spans="1:18" s="14" customFormat="1" ht="18" customHeight="1">
      <c r="A66" s="418"/>
      <c r="B66" s="49"/>
      <c r="I66" s="148" t="s">
        <v>83</v>
      </c>
      <c r="J66" s="56"/>
      <c r="K66" s="56"/>
      <c r="L66" s="56"/>
      <c r="M66" s="148" t="s">
        <v>84</v>
      </c>
      <c r="O66" s="105"/>
      <c r="P66" s="60"/>
      <c r="Q66" s="60"/>
      <c r="R66" s="57"/>
    </row>
    <row r="67" spans="1:18" s="14" customFormat="1" ht="18" customHeight="1">
      <c r="A67" s="418"/>
      <c r="B67" s="49"/>
      <c r="I67" s="148" t="s">
        <v>24</v>
      </c>
      <c r="J67" s="285"/>
      <c r="K67" s="453" t="s">
        <v>24</v>
      </c>
      <c r="L67" s="453"/>
      <c r="M67" s="453"/>
      <c r="O67" s="105"/>
      <c r="P67" s="60"/>
      <c r="Q67" s="60"/>
      <c r="R67" s="57"/>
    </row>
    <row r="68" spans="1:18" s="14" customFormat="1" ht="18" customHeight="1">
      <c r="A68" s="418"/>
      <c r="B68" s="49"/>
      <c r="I68" s="148" t="s">
        <v>4</v>
      </c>
      <c r="J68" s="56"/>
      <c r="K68" s="56"/>
      <c r="L68" s="56"/>
      <c r="M68" s="148" t="s">
        <v>4</v>
      </c>
      <c r="O68" s="105"/>
      <c r="P68" s="60"/>
      <c r="Q68" s="60"/>
      <c r="R68" s="57"/>
    </row>
    <row r="69" spans="1:18" s="14" customFormat="1" ht="18" customHeight="1">
      <c r="A69" s="418"/>
      <c r="B69" s="49"/>
      <c r="I69" s="148"/>
      <c r="J69" s="56"/>
      <c r="K69" s="56"/>
      <c r="L69" s="56"/>
      <c r="M69" s="148"/>
      <c r="O69" s="105"/>
      <c r="P69" s="60"/>
      <c r="Q69" s="60"/>
      <c r="R69" s="57"/>
    </row>
    <row r="70" spans="1:18" s="14" customFormat="1" ht="18" customHeight="1" thickBot="1">
      <c r="A70" s="418"/>
      <c r="B70" s="49" t="s">
        <v>180</v>
      </c>
      <c r="I70" s="360">
        <v>0</v>
      </c>
      <c r="J70" s="361"/>
      <c r="K70" s="361"/>
      <c r="L70" s="361"/>
      <c r="M70" s="360">
        <v>92000</v>
      </c>
      <c r="O70" s="105"/>
      <c r="P70" s="60"/>
      <c r="Q70" s="60"/>
      <c r="R70" s="57"/>
    </row>
    <row r="71" spans="1:18" s="14" customFormat="1" ht="18" customHeight="1" thickTop="1">
      <c r="A71" s="418"/>
      <c r="B71" s="49"/>
      <c r="I71" s="148"/>
      <c r="J71" s="56"/>
      <c r="K71" s="56"/>
      <c r="L71" s="56"/>
      <c r="M71" s="148"/>
      <c r="O71" s="105"/>
      <c r="P71" s="60"/>
      <c r="Q71" s="60"/>
      <c r="R71" s="57"/>
    </row>
    <row r="72" spans="1:18" s="14" customFormat="1" ht="18" customHeight="1">
      <c r="A72" s="418"/>
      <c r="B72" s="49"/>
      <c r="I72" s="148"/>
      <c r="J72" s="56"/>
      <c r="K72" s="56"/>
      <c r="L72" s="56"/>
      <c r="M72" s="148"/>
      <c r="O72" s="105"/>
      <c r="P72" s="60"/>
      <c r="Q72" s="60"/>
      <c r="R72" s="57"/>
    </row>
    <row r="73" spans="1:18" s="14" customFormat="1" ht="18" customHeight="1">
      <c r="A73" s="418"/>
      <c r="B73" s="49"/>
      <c r="I73" s="148"/>
      <c r="J73" s="56"/>
      <c r="K73" s="56"/>
      <c r="L73" s="56"/>
      <c r="M73" s="148"/>
      <c r="O73" s="105"/>
      <c r="P73" s="60"/>
      <c r="Q73" s="60"/>
      <c r="R73" s="57"/>
    </row>
    <row r="74" spans="1:18" s="14" customFormat="1" ht="18" customHeight="1">
      <c r="A74" s="418"/>
      <c r="B74" s="49"/>
      <c r="I74" s="148"/>
      <c r="J74" s="56"/>
      <c r="K74" s="56"/>
      <c r="L74" s="56"/>
      <c r="M74" s="148"/>
      <c r="O74" s="105"/>
      <c r="P74" s="60"/>
      <c r="Q74" s="60"/>
      <c r="R74" s="57"/>
    </row>
    <row r="75" spans="1:18" s="14" customFormat="1" ht="18" customHeight="1">
      <c r="A75" s="413">
        <v>7</v>
      </c>
      <c r="B75" s="413" t="s">
        <v>203</v>
      </c>
      <c r="I75" s="148"/>
      <c r="J75" s="56"/>
      <c r="K75" s="56"/>
      <c r="L75" s="56"/>
      <c r="M75" s="148"/>
      <c r="O75" s="105"/>
      <c r="P75" s="60"/>
      <c r="Q75" s="60"/>
      <c r="R75" s="57"/>
    </row>
    <row r="76" spans="1:18" s="14" customFormat="1" ht="18" customHeight="1">
      <c r="A76" s="418"/>
      <c r="B76" s="49"/>
      <c r="I76" s="148"/>
      <c r="J76" s="56"/>
      <c r="K76" s="56"/>
      <c r="L76" s="56"/>
      <c r="M76" s="148"/>
      <c r="O76" s="105"/>
      <c r="P76" s="60"/>
      <c r="Q76" s="60"/>
      <c r="R76" s="57"/>
    </row>
    <row r="77" spans="1:18" s="14" customFormat="1" ht="18" customHeight="1">
      <c r="A77" s="418"/>
      <c r="B77" s="14" t="s">
        <v>100</v>
      </c>
      <c r="P77" s="60"/>
      <c r="Q77" s="60"/>
      <c r="R77" s="57"/>
    </row>
    <row r="78" spans="1:18" s="14" customFormat="1" ht="18" customHeight="1">
      <c r="A78" s="418"/>
      <c r="P78" s="60"/>
      <c r="Q78" s="60"/>
      <c r="R78" s="57"/>
    </row>
    <row r="79" spans="1:18" s="14" customFormat="1" ht="18.75">
      <c r="A79" s="418"/>
      <c r="P79" s="60"/>
      <c r="Q79" s="60"/>
      <c r="R79" s="57"/>
    </row>
    <row r="80" spans="1:18" s="14" customFormat="1" ht="18" customHeight="1">
      <c r="A80" s="418"/>
      <c r="G80" s="103"/>
      <c r="H80" s="103"/>
      <c r="I80" s="148" t="s">
        <v>83</v>
      </c>
      <c r="J80" s="56"/>
      <c r="K80" s="56"/>
      <c r="L80" s="56"/>
      <c r="M80" s="148" t="s">
        <v>84</v>
      </c>
      <c r="O80" s="105"/>
      <c r="P80" s="300"/>
      <c r="Q80" s="60"/>
      <c r="R80" s="57"/>
    </row>
    <row r="81" spans="1:18" s="14" customFormat="1" ht="18" customHeight="1">
      <c r="A81" s="418"/>
      <c r="B81" s="62"/>
      <c r="C81" s="62"/>
      <c r="D81" s="62"/>
      <c r="E81" s="62"/>
      <c r="F81" s="62"/>
      <c r="H81" s="71"/>
      <c r="I81" s="148" t="s">
        <v>24</v>
      </c>
      <c r="J81" s="285"/>
      <c r="K81" s="453" t="s">
        <v>24</v>
      </c>
      <c r="L81" s="453"/>
      <c r="M81" s="453"/>
      <c r="N81" s="62"/>
      <c r="O81" s="67"/>
      <c r="P81" s="300"/>
      <c r="Q81" s="60"/>
      <c r="R81" s="57"/>
    </row>
    <row r="82" spans="1:16" s="14" customFormat="1" ht="18" customHeight="1">
      <c r="A82" s="418"/>
      <c r="B82" s="49"/>
      <c r="G82" s="103"/>
      <c r="H82" s="103"/>
      <c r="I82" s="148" t="s">
        <v>4</v>
      </c>
      <c r="J82" s="56"/>
      <c r="K82" s="56"/>
      <c r="L82" s="56"/>
      <c r="M82" s="148" t="s">
        <v>4</v>
      </c>
      <c r="O82" s="105"/>
      <c r="P82" s="105"/>
    </row>
    <row r="83" spans="1:16" s="14" customFormat="1" ht="12.75" customHeight="1">
      <c r="A83" s="418"/>
      <c r="B83" s="49"/>
      <c r="I83" s="103"/>
      <c r="M83" s="103"/>
      <c r="O83" s="105"/>
      <c r="P83" s="105"/>
    </row>
    <row r="84" spans="1:16" s="14" customFormat="1" ht="18" customHeight="1" thickBot="1">
      <c r="A84" s="418"/>
      <c r="B84" s="49" t="s">
        <v>163</v>
      </c>
      <c r="I84" s="410">
        <v>0</v>
      </c>
      <c r="J84" s="362"/>
      <c r="K84" s="362"/>
      <c r="L84" s="362"/>
      <c r="M84" s="363">
        <v>2000</v>
      </c>
      <c r="O84" s="105"/>
      <c r="P84" s="105"/>
    </row>
    <row r="85" spans="1:16" s="14" customFormat="1" ht="18" customHeight="1" thickTop="1">
      <c r="A85" s="417"/>
      <c r="P85" s="105"/>
    </row>
    <row r="86" spans="1:16" s="14" customFormat="1" ht="18" customHeight="1">
      <c r="A86" s="417"/>
      <c r="P86" s="105"/>
    </row>
    <row r="87" spans="1:16" s="14" customFormat="1" ht="18" customHeight="1">
      <c r="A87" s="419">
        <v>8</v>
      </c>
      <c r="B87" s="413" t="s">
        <v>181</v>
      </c>
      <c r="C87" s="57"/>
      <c r="D87" s="57"/>
      <c r="E87" s="57"/>
      <c r="F87" s="57"/>
      <c r="G87" s="57"/>
      <c r="H87" s="57"/>
      <c r="I87" s="57"/>
      <c r="J87" s="57"/>
      <c r="K87" s="60"/>
      <c r="L87" s="60"/>
      <c r="M87" s="60"/>
      <c r="N87" s="60"/>
      <c r="O87" s="300"/>
      <c r="P87" s="105"/>
    </row>
    <row r="88" spans="1:16" s="14" customFormat="1" ht="18" customHeight="1">
      <c r="A88" s="413"/>
      <c r="B88" s="61"/>
      <c r="C88" s="57"/>
      <c r="D88" s="57"/>
      <c r="E88" s="57"/>
      <c r="F88" s="57"/>
      <c r="G88" s="57"/>
      <c r="H88" s="57"/>
      <c r="I88" s="57"/>
      <c r="J88" s="57"/>
      <c r="K88" s="60"/>
      <c r="L88" s="60"/>
      <c r="M88" s="60"/>
      <c r="N88" s="60"/>
      <c r="O88" s="60"/>
      <c r="P88" s="105"/>
    </row>
    <row r="89" spans="1:16" s="14" customFormat="1" ht="18" customHeight="1">
      <c r="A89" s="417"/>
      <c r="B89" s="50"/>
      <c r="C89" s="50"/>
      <c r="D89" s="57"/>
      <c r="E89" s="57"/>
      <c r="F89" s="57"/>
      <c r="G89" s="57"/>
      <c r="H89" s="57"/>
      <c r="I89" s="57"/>
      <c r="J89" s="57"/>
      <c r="K89" s="60"/>
      <c r="L89" s="60"/>
      <c r="M89" s="60"/>
      <c r="N89" s="60"/>
      <c r="O89" s="60"/>
      <c r="P89" s="105"/>
    </row>
    <row r="90" spans="1:16" s="14" customFormat="1" ht="18" customHeight="1">
      <c r="A90" s="417"/>
      <c r="P90" s="105"/>
    </row>
    <row r="91" spans="1:16" s="14" customFormat="1" ht="18" customHeight="1">
      <c r="A91" s="417"/>
      <c r="P91" s="105"/>
    </row>
    <row r="92" spans="1:16" s="14" customFormat="1" ht="10.5" customHeight="1">
      <c r="A92" s="417"/>
      <c r="P92" s="105"/>
    </row>
    <row r="93" spans="1:16" s="14" customFormat="1" ht="18" customHeight="1">
      <c r="A93" s="417"/>
      <c r="P93" s="105"/>
    </row>
    <row r="94" spans="1:16" s="14" customFormat="1" ht="18" customHeight="1">
      <c r="A94" s="417"/>
      <c r="P94" s="105"/>
    </row>
    <row r="95" spans="1:16" s="14" customFormat="1" ht="18" customHeight="1">
      <c r="A95" s="417"/>
      <c r="P95" s="105"/>
    </row>
    <row r="96" spans="1:16" s="14" customFormat="1" ht="18" customHeight="1">
      <c r="A96" s="417"/>
      <c r="P96" s="105"/>
    </row>
    <row r="97" spans="1:16" s="14" customFormat="1" ht="18" customHeight="1">
      <c r="A97" s="417"/>
      <c r="P97" s="105"/>
    </row>
    <row r="98" spans="1:16" s="14" customFormat="1" ht="18" customHeight="1">
      <c r="A98" s="413">
        <v>9</v>
      </c>
      <c r="B98" s="413" t="s">
        <v>182</v>
      </c>
      <c r="C98" s="56"/>
      <c r="D98" s="56"/>
      <c r="E98" s="56"/>
      <c r="F98" s="56"/>
      <c r="G98" s="56"/>
      <c r="H98" s="56"/>
      <c r="I98" s="56"/>
      <c r="J98" s="56"/>
      <c r="K98" s="56"/>
      <c r="L98" s="56"/>
      <c r="M98" s="56"/>
      <c r="N98" s="56"/>
      <c r="O98" s="56"/>
      <c r="P98" s="105"/>
    </row>
    <row r="99" spans="1:16" s="14" customFormat="1" ht="18" customHeight="1">
      <c r="A99" s="417"/>
      <c r="P99" s="105"/>
    </row>
    <row r="100" spans="1:16" s="14" customFormat="1" ht="18" customHeight="1">
      <c r="A100" s="417"/>
      <c r="P100" s="105"/>
    </row>
    <row r="101" spans="1:16" s="14" customFormat="1" ht="18" customHeight="1">
      <c r="A101" s="417"/>
      <c r="P101" s="105"/>
    </row>
    <row r="102" spans="1:16" s="14" customFormat="1" ht="18" customHeight="1">
      <c r="A102" s="420"/>
      <c r="B102" s="70"/>
      <c r="F102" s="48"/>
      <c r="G102" s="429" t="s">
        <v>88</v>
      </c>
      <c r="H102" s="103"/>
      <c r="I102" s="103"/>
      <c r="J102" s="103"/>
      <c r="K102" s="103"/>
      <c r="L102" s="103"/>
      <c r="M102" s="103"/>
      <c r="N102" s="1"/>
      <c r="O102" s="55"/>
      <c r="P102" s="105"/>
    </row>
    <row r="103" spans="1:16" s="14" customFormat="1" ht="18" customHeight="1">
      <c r="A103" s="420"/>
      <c r="B103" s="70"/>
      <c r="C103" s="430"/>
      <c r="D103" s="48"/>
      <c r="E103" s="48"/>
      <c r="F103" s="48"/>
      <c r="G103" s="103" t="s">
        <v>89</v>
      </c>
      <c r="H103" s="430"/>
      <c r="I103" s="430"/>
      <c r="J103" s="430"/>
      <c r="K103" s="430"/>
      <c r="L103" s="430"/>
      <c r="M103" s="430"/>
      <c r="N103"/>
      <c r="O103"/>
      <c r="P103" s="105"/>
    </row>
    <row r="104" spans="1:16" s="14" customFormat="1" ht="18" customHeight="1">
      <c r="A104" s="420"/>
      <c r="B104" s="70"/>
      <c r="C104" s="48" t="s">
        <v>85</v>
      </c>
      <c r="D104" s="48"/>
      <c r="E104" s="48"/>
      <c r="F104" s="48"/>
      <c r="G104" s="429" t="s">
        <v>93</v>
      </c>
      <c r="H104" s="148"/>
      <c r="N104" s="54"/>
      <c r="O104" s="1"/>
      <c r="P104" s="105"/>
    </row>
    <row r="105" spans="1:16" s="14" customFormat="1" ht="18" customHeight="1">
      <c r="A105" s="420"/>
      <c r="B105" s="70"/>
      <c r="C105" s="48" t="s">
        <v>86</v>
      </c>
      <c r="D105" s="48"/>
      <c r="E105" s="48" t="s">
        <v>87</v>
      </c>
      <c r="F105" s="48"/>
      <c r="G105" s="429" t="s">
        <v>94</v>
      </c>
      <c r="H105" s="148"/>
      <c r="I105" s="103" t="s">
        <v>90</v>
      </c>
      <c r="J105" s="148"/>
      <c r="K105" s="429" t="s">
        <v>91</v>
      </c>
      <c r="L105" s="148"/>
      <c r="M105" s="429" t="s">
        <v>92</v>
      </c>
      <c r="N105" s="54"/>
      <c r="O105" s="53"/>
      <c r="P105" s="105"/>
    </row>
    <row r="106" spans="1:16" s="14" customFormat="1" ht="18" customHeight="1">
      <c r="A106" s="420"/>
      <c r="B106" s="70"/>
      <c r="C106" s="48" t="s">
        <v>4</v>
      </c>
      <c r="D106" s="48"/>
      <c r="E106" s="48" t="s">
        <v>4</v>
      </c>
      <c r="F106" s="48"/>
      <c r="G106" s="48" t="s">
        <v>4</v>
      </c>
      <c r="H106" s="148"/>
      <c r="I106" s="48" t="s">
        <v>4</v>
      </c>
      <c r="J106" s="148"/>
      <c r="K106" s="48" t="s">
        <v>4</v>
      </c>
      <c r="L106" s="148"/>
      <c r="M106" s="48" t="s">
        <v>4</v>
      </c>
      <c r="N106" s="53"/>
      <c r="O106" s="53"/>
      <c r="P106" s="105"/>
    </row>
    <row r="107" spans="1:16" s="14" customFormat="1" ht="18" customHeight="1">
      <c r="A107" s="417"/>
      <c r="B107" s="69" t="s">
        <v>5</v>
      </c>
      <c r="C107" s="48"/>
      <c r="D107" s="48"/>
      <c r="E107" s="48"/>
      <c r="F107" s="48"/>
      <c r="G107" s="48"/>
      <c r="H107" s="148"/>
      <c r="I107" s="48"/>
      <c r="J107" s="148"/>
      <c r="K107" s="48"/>
      <c r="L107" s="148"/>
      <c r="M107" s="48"/>
      <c r="N107" s="53"/>
      <c r="O107" s="53"/>
      <c r="P107" s="105"/>
    </row>
    <row r="108" spans="1:16" s="14" customFormat="1" ht="18" customHeight="1">
      <c r="A108" s="417"/>
      <c r="B108" s="70" t="s">
        <v>160</v>
      </c>
      <c r="C108" s="247">
        <f>98130000</f>
        <v>98130000</v>
      </c>
      <c r="D108" s="247"/>
      <c r="E108" s="247">
        <v>2195000</v>
      </c>
      <c r="F108" s="247"/>
      <c r="G108" s="247">
        <v>1415000</v>
      </c>
      <c r="H108" s="247"/>
      <c r="I108" s="326">
        <v>0</v>
      </c>
      <c r="J108" s="247"/>
      <c r="K108" s="326">
        <v>0</v>
      </c>
      <c r="L108" s="247"/>
      <c r="M108" s="247">
        <f>SUM(C108:K108)</f>
        <v>101740000</v>
      </c>
      <c r="N108" s="44"/>
      <c r="O108" s="43"/>
      <c r="P108" s="105"/>
    </row>
    <row r="109" spans="1:16" s="14" customFormat="1" ht="18" customHeight="1">
      <c r="A109" s="417"/>
      <c r="B109" s="70" t="s">
        <v>161</v>
      </c>
      <c r="C109" s="247">
        <f>6699126</f>
        <v>6699126</v>
      </c>
      <c r="D109" s="247"/>
      <c r="E109" s="326">
        <v>0</v>
      </c>
      <c r="F109" s="247"/>
      <c r="G109" s="247">
        <v>2664771</v>
      </c>
      <c r="H109" s="247"/>
      <c r="I109" s="326">
        <v>0</v>
      </c>
      <c r="J109" s="247"/>
      <c r="K109" s="247">
        <f>-9363897</f>
        <v>-9363897</v>
      </c>
      <c r="L109" s="247"/>
      <c r="M109" s="326">
        <f>SUM(C109:K109)</f>
        <v>0</v>
      </c>
      <c r="N109" s="43"/>
      <c r="O109" s="43"/>
      <c r="P109" s="105"/>
    </row>
    <row r="110" spans="1:16" s="14" customFormat="1" ht="18" customHeight="1" thickBot="1">
      <c r="A110" s="417"/>
      <c r="B110" s="79" t="s">
        <v>162</v>
      </c>
      <c r="C110" s="242">
        <f>SUM(C108:C109)</f>
        <v>104829126</v>
      </c>
      <c r="D110" s="242"/>
      <c r="E110" s="242">
        <f>SUM(E108:E109)</f>
        <v>2195000</v>
      </c>
      <c r="F110" s="242"/>
      <c r="G110" s="242">
        <f>SUM(G108:G109)</f>
        <v>4079771</v>
      </c>
      <c r="H110" s="242"/>
      <c r="I110" s="431">
        <f>SUM(I108:I109)</f>
        <v>0</v>
      </c>
      <c r="J110" s="242"/>
      <c r="K110" s="242">
        <f>SUM(K108:K109)</f>
        <v>-9363897</v>
      </c>
      <c r="L110" s="242"/>
      <c r="M110" s="242">
        <f>SUM(M108:M109)</f>
        <v>101740000</v>
      </c>
      <c r="N110" s="43"/>
      <c r="O110" s="43"/>
      <c r="P110" s="105"/>
    </row>
    <row r="111" spans="1:16" s="14" customFormat="1" ht="18" customHeight="1" thickTop="1">
      <c r="A111" s="417"/>
      <c r="B111" s="79"/>
      <c r="C111" s="230"/>
      <c r="D111" s="230"/>
      <c r="E111" s="230"/>
      <c r="F111" s="230"/>
      <c r="G111" s="230"/>
      <c r="H111" s="230"/>
      <c r="I111" s="412"/>
      <c r="J111" s="230"/>
      <c r="K111" s="230"/>
      <c r="L111" s="230"/>
      <c r="M111" s="230"/>
      <c r="N111" s="43"/>
      <c r="O111" s="43"/>
      <c r="P111" s="105"/>
    </row>
    <row r="112" spans="1:16" s="14" customFormat="1" ht="18" customHeight="1">
      <c r="A112" s="413">
        <v>9</v>
      </c>
      <c r="B112" s="413" t="s">
        <v>204</v>
      </c>
      <c r="C112" s="230"/>
      <c r="D112" s="230"/>
      <c r="E112" s="230"/>
      <c r="F112" s="230"/>
      <c r="G112" s="230"/>
      <c r="H112" s="230"/>
      <c r="I112" s="412"/>
      <c r="J112" s="230"/>
      <c r="K112" s="230"/>
      <c r="L112" s="230"/>
      <c r="M112" s="230"/>
      <c r="N112" s="43"/>
      <c r="O112" s="43"/>
      <c r="P112" s="105"/>
    </row>
    <row r="113" spans="1:16" s="14" customFormat="1" ht="18" customHeight="1">
      <c r="A113" s="413"/>
      <c r="B113" s="56"/>
      <c r="C113" s="230"/>
      <c r="D113" s="230"/>
      <c r="E113" s="230"/>
      <c r="F113" s="230"/>
      <c r="G113" s="230"/>
      <c r="H113" s="230"/>
      <c r="I113" s="412"/>
      <c r="J113" s="230"/>
      <c r="K113" s="230"/>
      <c r="L113" s="230"/>
      <c r="M113" s="230"/>
      <c r="N113" s="43"/>
      <c r="O113" s="43"/>
      <c r="P113" s="105"/>
    </row>
    <row r="114" spans="1:16" s="14" customFormat="1" ht="18" customHeight="1">
      <c r="A114" s="413"/>
      <c r="B114" s="70"/>
      <c r="F114" s="48"/>
      <c r="G114" s="429" t="s">
        <v>88</v>
      </c>
      <c r="H114" s="103"/>
      <c r="I114" s="103"/>
      <c r="J114" s="103"/>
      <c r="K114" s="103"/>
      <c r="L114" s="103"/>
      <c r="M114" s="103"/>
      <c r="N114" s="43"/>
      <c r="O114" s="43"/>
      <c r="P114" s="105"/>
    </row>
    <row r="115" spans="1:16" s="14" customFormat="1" ht="18" customHeight="1">
      <c r="A115" s="413"/>
      <c r="B115" s="70"/>
      <c r="C115" s="430"/>
      <c r="D115" s="48"/>
      <c r="E115" s="48"/>
      <c r="F115" s="48"/>
      <c r="G115" s="103" t="s">
        <v>89</v>
      </c>
      <c r="H115" s="430"/>
      <c r="I115" s="430"/>
      <c r="J115" s="430"/>
      <c r="K115" s="430"/>
      <c r="L115" s="430"/>
      <c r="M115" s="430"/>
      <c r="N115" s="43"/>
      <c r="O115" s="43"/>
      <c r="P115" s="105"/>
    </row>
    <row r="116" spans="1:16" s="14" customFormat="1" ht="18" customHeight="1">
      <c r="A116" s="413"/>
      <c r="B116" s="70"/>
      <c r="C116" s="48" t="s">
        <v>85</v>
      </c>
      <c r="D116" s="48"/>
      <c r="E116" s="48"/>
      <c r="F116" s="48"/>
      <c r="G116" s="429" t="s">
        <v>93</v>
      </c>
      <c r="H116" s="148"/>
      <c r="N116" s="43"/>
      <c r="O116" s="43"/>
      <c r="P116" s="105"/>
    </row>
    <row r="117" spans="1:16" s="14" customFormat="1" ht="18" customHeight="1">
      <c r="A117" s="413"/>
      <c r="B117" s="70"/>
      <c r="C117" s="48" t="s">
        <v>86</v>
      </c>
      <c r="D117" s="48"/>
      <c r="E117" s="48" t="s">
        <v>87</v>
      </c>
      <c r="F117" s="48"/>
      <c r="G117" s="429" t="s">
        <v>94</v>
      </c>
      <c r="H117" s="148"/>
      <c r="I117" s="103" t="s">
        <v>90</v>
      </c>
      <c r="J117" s="148"/>
      <c r="K117" s="429" t="s">
        <v>91</v>
      </c>
      <c r="L117" s="148"/>
      <c r="M117" s="429" t="s">
        <v>92</v>
      </c>
      <c r="N117" s="43"/>
      <c r="O117" s="43"/>
      <c r="P117" s="105"/>
    </row>
    <row r="118" spans="1:16" s="14" customFormat="1" ht="18" customHeight="1">
      <c r="A118" s="413"/>
      <c r="B118" s="70"/>
      <c r="C118" s="48" t="s">
        <v>4</v>
      </c>
      <c r="D118" s="48"/>
      <c r="E118" s="48" t="s">
        <v>4</v>
      </c>
      <c r="F118" s="48"/>
      <c r="G118" s="48" t="s">
        <v>4</v>
      </c>
      <c r="H118" s="148"/>
      <c r="I118" s="48" t="s">
        <v>4</v>
      </c>
      <c r="J118" s="148"/>
      <c r="K118" s="48" t="s">
        <v>4</v>
      </c>
      <c r="L118" s="148"/>
      <c r="M118" s="48" t="s">
        <v>4</v>
      </c>
      <c r="N118" s="43"/>
      <c r="O118" s="43"/>
      <c r="P118" s="105"/>
    </row>
    <row r="119" spans="1:16" s="14" customFormat="1" ht="18" customHeight="1">
      <c r="A119" s="417"/>
      <c r="B119" s="79"/>
      <c r="C119" s="230"/>
      <c r="D119" s="230"/>
      <c r="E119" s="230"/>
      <c r="F119" s="230"/>
      <c r="G119" s="230"/>
      <c r="H119" s="230"/>
      <c r="I119" s="412"/>
      <c r="J119" s="230"/>
      <c r="K119" s="230"/>
      <c r="L119" s="230"/>
      <c r="M119" s="230"/>
      <c r="N119" s="43"/>
      <c r="O119" s="43"/>
      <c r="P119" s="105"/>
    </row>
    <row r="120" spans="1:16" s="14" customFormat="1" ht="18" customHeight="1">
      <c r="A120" s="417"/>
      <c r="B120" s="350" t="s">
        <v>81</v>
      </c>
      <c r="C120" s="174"/>
      <c r="D120" s="174"/>
      <c r="E120" s="174"/>
      <c r="F120" s="174"/>
      <c r="G120" s="174"/>
      <c r="H120" s="174"/>
      <c r="I120" s="174"/>
      <c r="J120" s="174"/>
      <c r="K120" s="174"/>
      <c r="L120" s="174"/>
      <c r="M120" s="174"/>
      <c r="N120" s="43"/>
      <c r="O120" s="43"/>
      <c r="P120" s="105"/>
    </row>
    <row r="121" spans="1:16" s="14" customFormat="1" ht="18" customHeight="1">
      <c r="A121" s="417"/>
      <c r="B121" s="49" t="s">
        <v>82</v>
      </c>
      <c r="C121" s="234">
        <v>36754000</v>
      </c>
      <c r="D121" s="234"/>
      <c r="E121" s="234">
        <v>-1501000</v>
      </c>
      <c r="F121" s="234"/>
      <c r="G121" s="234">
        <v>1781000</v>
      </c>
      <c r="H121" s="234"/>
      <c r="I121" s="234">
        <v>-4000</v>
      </c>
      <c r="J121" s="234"/>
      <c r="K121" s="234">
        <v>-394000</v>
      </c>
      <c r="L121" s="234"/>
      <c r="M121" s="234">
        <f>SUM(C121:K121)-500</f>
        <v>36635500</v>
      </c>
      <c r="N121" s="284"/>
      <c r="O121" s="284"/>
      <c r="P121" s="105"/>
    </row>
    <row r="122" spans="1:16" s="14" customFormat="1" ht="18" customHeight="1">
      <c r="A122" s="417"/>
      <c r="B122" s="49" t="s">
        <v>15</v>
      </c>
      <c r="C122" s="234"/>
      <c r="D122" s="234"/>
      <c r="E122" s="234"/>
      <c r="F122" s="234"/>
      <c r="G122" s="234"/>
      <c r="H122" s="234"/>
      <c r="I122" s="234"/>
      <c r="J122" s="234"/>
      <c r="K122" s="234"/>
      <c r="L122" s="234"/>
      <c r="M122" s="339">
        <v>-29000</v>
      </c>
      <c r="N122" s="284"/>
      <c r="O122" s="284"/>
      <c r="P122" s="105"/>
    </row>
    <row r="123" spans="1:16" s="14" customFormat="1" ht="18" customHeight="1">
      <c r="A123" s="417"/>
      <c r="B123" s="49" t="s">
        <v>35</v>
      </c>
      <c r="C123" s="247"/>
      <c r="D123" s="247"/>
      <c r="E123" s="247"/>
      <c r="F123" s="247"/>
      <c r="G123" s="247"/>
      <c r="H123" s="247"/>
      <c r="I123" s="247"/>
      <c r="J123" s="247"/>
      <c r="K123" s="247"/>
      <c r="L123" s="247"/>
      <c r="M123" s="247">
        <f>SUM(M121:M122)</f>
        <v>36606500</v>
      </c>
      <c r="N123" s="283"/>
      <c r="O123" s="284"/>
      <c r="P123" s="105"/>
    </row>
    <row r="124" spans="1:16" s="14" customFormat="1" ht="18" customHeight="1">
      <c r="A124" s="417"/>
      <c r="B124" s="49" t="s">
        <v>33</v>
      </c>
      <c r="C124" s="247"/>
      <c r="D124" s="247"/>
      <c r="E124" s="247"/>
      <c r="F124" s="247"/>
      <c r="G124" s="247"/>
      <c r="H124" s="247"/>
      <c r="I124" s="247"/>
      <c r="J124" s="247"/>
      <c r="K124" s="247"/>
      <c r="L124" s="247"/>
      <c r="M124" s="247">
        <f>'Income Statement'!G24</f>
        <v>-6755000</v>
      </c>
      <c r="N124" s="283"/>
      <c r="O124" s="284"/>
      <c r="P124" s="105"/>
    </row>
    <row r="125" spans="1:16" s="14" customFormat="1" ht="18" customHeight="1" thickBot="1">
      <c r="A125" s="417"/>
      <c r="B125" s="70" t="s">
        <v>41</v>
      </c>
      <c r="C125" s="247"/>
      <c r="D125" s="247"/>
      <c r="E125" s="247"/>
      <c r="F125" s="247"/>
      <c r="G125" s="247"/>
      <c r="H125" s="247"/>
      <c r="I125" s="247"/>
      <c r="J125" s="247"/>
      <c r="K125" s="247"/>
      <c r="L125" s="247"/>
      <c r="M125" s="242">
        <f>SUM(M123:M124)</f>
        <v>29851500</v>
      </c>
      <c r="N125" s="283"/>
      <c r="O125" s="284"/>
      <c r="P125" s="105"/>
    </row>
    <row r="126" spans="1:16" s="14" customFormat="1" ht="18" customHeight="1" thickTop="1">
      <c r="A126" s="417"/>
      <c r="B126" s="69"/>
      <c r="C126" s="230"/>
      <c r="D126" s="230"/>
      <c r="E126" s="230"/>
      <c r="F126" s="230"/>
      <c r="G126" s="230"/>
      <c r="H126" s="230"/>
      <c r="I126" s="230"/>
      <c r="J126" s="230"/>
      <c r="K126" s="230"/>
      <c r="L126" s="230"/>
      <c r="M126" s="230"/>
      <c r="N126" s="283"/>
      <c r="O126" s="284"/>
      <c r="P126" s="105"/>
    </row>
    <row r="127" spans="1:16" s="14" customFormat="1" ht="18" customHeight="1">
      <c r="A127" s="417"/>
      <c r="B127" s="69"/>
      <c r="C127" s="230"/>
      <c r="D127" s="230"/>
      <c r="E127" s="230"/>
      <c r="F127" s="230"/>
      <c r="G127" s="230"/>
      <c r="H127" s="230"/>
      <c r="I127" s="230"/>
      <c r="J127" s="230"/>
      <c r="K127" s="230"/>
      <c r="L127" s="230"/>
      <c r="M127" s="230"/>
      <c r="N127" s="283"/>
      <c r="O127" s="284"/>
      <c r="P127" s="105"/>
    </row>
    <row r="128" spans="1:19" s="14" customFormat="1" ht="18" customHeight="1">
      <c r="A128" s="421">
        <v>10</v>
      </c>
      <c r="B128" s="413" t="s">
        <v>95</v>
      </c>
      <c r="C128" s="57"/>
      <c r="G128" s="63"/>
      <c r="H128" s="63"/>
      <c r="I128" s="18"/>
      <c r="J128" s="18"/>
      <c r="K128" s="63"/>
      <c r="L128" s="63"/>
      <c r="M128" s="63"/>
      <c r="N128" s="63"/>
      <c r="O128" s="63"/>
      <c r="P128" s="63"/>
      <c r="Q128" s="63"/>
      <c r="R128" s="18"/>
      <c r="S128" s="49"/>
    </row>
    <row r="129" spans="1:19" s="14" customFormat="1" ht="18" customHeight="1">
      <c r="A129" s="421"/>
      <c r="B129" s="61"/>
      <c r="C129" s="58"/>
      <c r="G129" s="63"/>
      <c r="H129" s="63"/>
      <c r="I129" s="18"/>
      <c r="J129" s="18"/>
      <c r="K129" s="63"/>
      <c r="L129" s="63"/>
      <c r="M129" s="63"/>
      <c r="N129" s="63"/>
      <c r="O129" s="63"/>
      <c r="P129" s="63"/>
      <c r="Q129" s="63"/>
      <c r="R129" s="18"/>
      <c r="S129" s="49"/>
    </row>
    <row r="130" spans="1:19" s="14" customFormat="1" ht="18" customHeight="1">
      <c r="A130" s="422"/>
      <c r="S130" s="49"/>
    </row>
    <row r="131" spans="1:19" s="14" customFormat="1" ht="18" customHeight="1">
      <c r="A131" s="422"/>
      <c r="S131" s="49"/>
    </row>
    <row r="132" spans="1:19" s="14" customFormat="1" ht="18" customHeight="1">
      <c r="A132" s="422"/>
      <c r="S132" s="49"/>
    </row>
    <row r="133" spans="1:19" s="14" customFormat="1" ht="18" customHeight="1">
      <c r="A133" s="422"/>
      <c r="S133" s="49"/>
    </row>
    <row r="134" spans="1:19" s="14" customFormat="1" ht="18" customHeight="1">
      <c r="A134" s="423">
        <v>11</v>
      </c>
      <c r="B134" s="413" t="s">
        <v>73</v>
      </c>
      <c r="C134" s="50"/>
      <c r="D134" s="50"/>
      <c r="E134" s="50"/>
      <c r="F134" s="50"/>
      <c r="G134" s="63"/>
      <c r="H134" s="63"/>
      <c r="I134" s="291"/>
      <c r="J134" s="18"/>
      <c r="K134" s="63"/>
      <c r="L134" s="63"/>
      <c r="M134" s="63"/>
      <c r="N134" s="63"/>
      <c r="O134" s="63"/>
      <c r="P134" s="63"/>
      <c r="Q134" s="63"/>
      <c r="R134" s="18"/>
      <c r="S134" s="49"/>
    </row>
    <row r="135" spans="1:19" s="14" customFormat="1" ht="18" customHeight="1">
      <c r="A135" s="423"/>
      <c r="B135" s="65"/>
      <c r="C135" s="50"/>
      <c r="D135" s="50"/>
      <c r="E135" s="50"/>
      <c r="F135" s="50"/>
      <c r="G135" s="63"/>
      <c r="H135" s="63"/>
      <c r="I135" s="18"/>
      <c r="J135" s="18"/>
      <c r="K135" s="63"/>
      <c r="L135" s="63"/>
      <c r="M135" s="63"/>
      <c r="N135" s="63"/>
      <c r="O135" s="63"/>
      <c r="P135" s="63"/>
      <c r="Q135" s="63"/>
      <c r="R135" s="18"/>
      <c r="S135" s="49"/>
    </row>
    <row r="136" spans="1:19" s="14" customFormat="1" ht="18" customHeight="1">
      <c r="A136" s="422"/>
      <c r="B136" s="72"/>
      <c r="C136" s="62"/>
      <c r="D136" s="62"/>
      <c r="E136" s="62"/>
      <c r="F136" s="62"/>
      <c r="G136" s="62"/>
      <c r="H136" s="62"/>
      <c r="I136" s="62"/>
      <c r="J136" s="62"/>
      <c r="K136" s="62"/>
      <c r="L136" s="62"/>
      <c r="M136" s="62"/>
      <c r="N136" s="62"/>
      <c r="O136" s="62"/>
      <c r="P136" s="62"/>
      <c r="Q136" s="62"/>
      <c r="R136" s="62"/>
      <c r="S136" s="49"/>
    </row>
    <row r="137" spans="1:19" s="14" customFormat="1" ht="18" customHeight="1">
      <c r="A137" s="422"/>
      <c r="B137" s="72"/>
      <c r="C137" s="62"/>
      <c r="D137" s="62"/>
      <c r="E137" s="62"/>
      <c r="F137" s="62"/>
      <c r="G137" s="62"/>
      <c r="H137" s="62"/>
      <c r="I137" s="62"/>
      <c r="J137" s="62"/>
      <c r="K137" s="62"/>
      <c r="L137" s="62"/>
      <c r="M137" s="62"/>
      <c r="N137" s="62"/>
      <c r="O137" s="62"/>
      <c r="P137" s="62"/>
      <c r="Q137" s="62"/>
      <c r="R137" s="62"/>
      <c r="S137" s="49"/>
    </row>
    <row r="138" spans="1:19" s="14" customFormat="1" ht="18" customHeight="1">
      <c r="A138" s="422"/>
      <c r="B138" s="72"/>
      <c r="C138" s="62"/>
      <c r="D138" s="62"/>
      <c r="E138" s="62"/>
      <c r="F138" s="62"/>
      <c r="G138" s="62"/>
      <c r="H138" s="62"/>
      <c r="I138" s="62"/>
      <c r="J138" s="62"/>
      <c r="K138" s="62"/>
      <c r="L138" s="62"/>
      <c r="M138" s="62"/>
      <c r="N138" s="62"/>
      <c r="O138" s="62"/>
      <c r="P138" s="62"/>
      <c r="Q138" s="62"/>
      <c r="R138" s="62"/>
      <c r="S138" s="49"/>
    </row>
    <row r="139" spans="1:19" s="14" customFormat="1" ht="18" customHeight="1">
      <c r="A139" s="422"/>
      <c r="B139" s="72"/>
      <c r="C139" s="62"/>
      <c r="D139" s="62"/>
      <c r="E139" s="62"/>
      <c r="F139" s="62"/>
      <c r="G139" s="62"/>
      <c r="H139" s="62"/>
      <c r="I139" s="62"/>
      <c r="J139" s="62"/>
      <c r="K139" s="62"/>
      <c r="L139" s="62"/>
      <c r="M139" s="62"/>
      <c r="N139" s="62"/>
      <c r="O139" s="62"/>
      <c r="P139" s="62"/>
      <c r="Q139" s="62"/>
      <c r="R139" s="62"/>
      <c r="S139" s="49"/>
    </row>
    <row r="140" spans="1:19" s="14" customFormat="1" ht="18" customHeight="1">
      <c r="A140" s="422"/>
      <c r="B140" s="90" t="s">
        <v>264</v>
      </c>
      <c r="C140" s="62"/>
      <c r="D140" s="62"/>
      <c r="E140" s="62"/>
      <c r="F140" s="62"/>
      <c r="G140" s="62"/>
      <c r="H140" s="62"/>
      <c r="I140" s="62"/>
      <c r="J140" s="62"/>
      <c r="K140" s="62"/>
      <c r="L140" s="62"/>
      <c r="M140" s="62"/>
      <c r="N140" s="62"/>
      <c r="O140" s="62"/>
      <c r="P140" s="62"/>
      <c r="Q140" s="62"/>
      <c r="R140" s="62"/>
      <c r="S140" s="49"/>
    </row>
    <row r="141" spans="1:19" s="14" customFormat="1" ht="18" customHeight="1">
      <c r="A141" s="422"/>
      <c r="B141" s="90"/>
      <c r="C141" s="62"/>
      <c r="D141" s="62"/>
      <c r="E141" s="62"/>
      <c r="F141" s="62"/>
      <c r="G141" s="62"/>
      <c r="H141" s="62"/>
      <c r="I141" s="62"/>
      <c r="J141" s="62"/>
      <c r="K141" s="62"/>
      <c r="L141" s="62"/>
      <c r="M141" s="62"/>
      <c r="N141" s="62"/>
      <c r="O141" s="62"/>
      <c r="P141" s="62"/>
      <c r="Q141" s="62"/>
      <c r="R141" s="62"/>
      <c r="S141" s="49"/>
    </row>
    <row r="142" spans="1:19" s="14" customFormat="1" ht="18" customHeight="1">
      <c r="A142" s="422"/>
      <c r="B142" s="72"/>
      <c r="C142" s="62"/>
      <c r="D142" s="62"/>
      <c r="E142" s="62"/>
      <c r="F142" s="62"/>
      <c r="G142" s="62"/>
      <c r="H142" s="62"/>
      <c r="I142" s="62"/>
      <c r="J142" s="62"/>
      <c r="K142" s="62"/>
      <c r="L142" s="62"/>
      <c r="M142" s="111" t="s">
        <v>2</v>
      </c>
      <c r="N142" s="62"/>
      <c r="O142" s="62"/>
      <c r="P142" s="62"/>
      <c r="Q142" s="62"/>
      <c r="R142" s="62"/>
      <c r="S142" s="49"/>
    </row>
    <row r="143" spans="1:19" s="14" customFormat="1" ht="12" customHeight="1">
      <c r="A143" s="422"/>
      <c r="B143" s="72"/>
      <c r="C143" s="62"/>
      <c r="D143" s="62"/>
      <c r="E143" s="62"/>
      <c r="F143" s="62"/>
      <c r="G143" s="62"/>
      <c r="H143" s="62"/>
      <c r="I143" s="62"/>
      <c r="J143" s="62"/>
      <c r="K143" s="62"/>
      <c r="L143" s="62"/>
      <c r="M143" s="111"/>
      <c r="N143" s="62"/>
      <c r="O143" s="62"/>
      <c r="P143" s="62"/>
      <c r="Q143" s="62"/>
      <c r="R143" s="62"/>
      <c r="S143" s="49"/>
    </row>
    <row r="144" spans="1:19" s="14" customFormat="1" ht="18" customHeight="1">
      <c r="A144" s="422"/>
      <c r="B144" s="90" t="s">
        <v>290</v>
      </c>
      <c r="C144" s="62"/>
      <c r="D144" s="62"/>
      <c r="E144" s="62"/>
      <c r="F144" s="62"/>
      <c r="G144" s="62"/>
      <c r="H144" s="62"/>
      <c r="I144" s="62"/>
      <c r="J144" s="62"/>
      <c r="K144" s="62"/>
      <c r="L144" s="62"/>
      <c r="M144" s="370">
        <v>0</v>
      </c>
      <c r="N144" s="62"/>
      <c r="O144" s="62"/>
      <c r="P144" s="62"/>
      <c r="Q144" s="62"/>
      <c r="R144" s="62"/>
      <c r="S144" s="49"/>
    </row>
    <row r="145" spans="1:19" s="14" customFormat="1" ht="18" customHeight="1">
      <c r="A145" s="422"/>
      <c r="B145" s="90" t="s">
        <v>287</v>
      </c>
      <c r="C145" s="62"/>
      <c r="D145" s="62"/>
      <c r="E145" s="62"/>
      <c r="F145" s="62"/>
      <c r="G145" s="62"/>
      <c r="H145" s="62"/>
      <c r="I145" s="62"/>
      <c r="J145" s="62"/>
      <c r="K145" s="62"/>
      <c r="L145" s="62"/>
      <c r="M145" s="370">
        <v>1198</v>
      </c>
      <c r="N145" s="62"/>
      <c r="O145" s="62"/>
      <c r="P145" s="62"/>
      <c r="Q145" s="62"/>
      <c r="R145" s="62"/>
      <c r="S145" s="49"/>
    </row>
    <row r="146" spans="1:19" s="14" customFormat="1" ht="18" customHeight="1">
      <c r="A146" s="422"/>
      <c r="B146" s="90" t="s">
        <v>219</v>
      </c>
      <c r="C146" s="62"/>
      <c r="D146" s="62"/>
      <c r="E146" s="62"/>
      <c r="F146" s="62"/>
      <c r="G146" s="62"/>
      <c r="H146" s="62"/>
      <c r="I146" s="62"/>
      <c r="J146" s="62"/>
      <c r="K146" s="62"/>
      <c r="L146" s="62"/>
      <c r="M146" s="352">
        <v>0</v>
      </c>
      <c r="N146" s="62"/>
      <c r="O146" s="62"/>
      <c r="P146" s="62"/>
      <c r="Q146" s="62"/>
      <c r="R146" s="62"/>
      <c r="S146" s="49"/>
    </row>
    <row r="147" spans="1:19" s="14" customFormat="1" ht="18" customHeight="1" thickBot="1">
      <c r="A147" s="422"/>
      <c r="B147" s="90" t="s">
        <v>211</v>
      </c>
      <c r="C147" s="62"/>
      <c r="D147" s="62"/>
      <c r="E147" s="62"/>
      <c r="F147" s="62"/>
      <c r="G147" s="62"/>
      <c r="H147" s="62"/>
      <c r="I147" s="62"/>
      <c r="J147" s="62"/>
      <c r="K147" s="62"/>
      <c r="L147" s="62"/>
      <c r="M147" s="351">
        <f>SUM(M144:M146)</f>
        <v>1198</v>
      </c>
      <c r="N147" s="62"/>
      <c r="O147" s="62"/>
      <c r="P147" s="62"/>
      <c r="Q147" s="62"/>
      <c r="R147" s="62"/>
      <c r="S147" s="49"/>
    </row>
    <row r="148" spans="1:19" s="14" customFormat="1" ht="18" customHeight="1" thickTop="1">
      <c r="A148" s="422"/>
      <c r="B148" s="90"/>
      <c r="C148" s="62"/>
      <c r="D148" s="62"/>
      <c r="E148" s="62"/>
      <c r="F148" s="62"/>
      <c r="G148" s="62"/>
      <c r="H148" s="62"/>
      <c r="I148" s="62"/>
      <c r="J148" s="62"/>
      <c r="K148" s="62"/>
      <c r="L148" s="62"/>
      <c r="M148" s="440"/>
      <c r="N148" s="62"/>
      <c r="O148" s="62"/>
      <c r="P148" s="62"/>
      <c r="Q148" s="62"/>
      <c r="R148" s="62"/>
      <c r="S148" s="49"/>
    </row>
    <row r="149" spans="1:19" s="14" customFormat="1" ht="18" customHeight="1">
      <c r="A149" s="422"/>
      <c r="B149" s="439" t="s">
        <v>291</v>
      </c>
      <c r="C149" s="62"/>
      <c r="D149" s="62"/>
      <c r="E149" s="62"/>
      <c r="F149" s="62"/>
      <c r="G149" s="62"/>
      <c r="H149" s="62"/>
      <c r="I149" s="62"/>
      <c r="J149" s="62"/>
      <c r="K149" s="62"/>
      <c r="L149" s="62"/>
      <c r="M149" s="440"/>
      <c r="N149" s="62"/>
      <c r="O149" s="62"/>
      <c r="P149" s="62"/>
      <c r="Q149" s="62"/>
      <c r="R149" s="62"/>
      <c r="S149" s="49"/>
    </row>
    <row r="150" spans="1:19" s="14" customFormat="1" ht="18" customHeight="1">
      <c r="A150" s="423">
        <v>11</v>
      </c>
      <c r="B150" s="413" t="s">
        <v>213</v>
      </c>
      <c r="C150" s="62"/>
      <c r="D150" s="62"/>
      <c r="E150" s="62"/>
      <c r="F150" s="62"/>
      <c r="G150" s="62"/>
      <c r="H150" s="62"/>
      <c r="I150" s="62"/>
      <c r="J150" s="62"/>
      <c r="K150" s="62"/>
      <c r="L150" s="62"/>
      <c r="M150" s="62"/>
      <c r="N150" s="62"/>
      <c r="O150" s="62"/>
      <c r="P150" s="62"/>
      <c r="Q150" s="62"/>
      <c r="R150" s="62"/>
      <c r="S150" s="49"/>
    </row>
    <row r="151" spans="1:19" s="14" customFormat="1" ht="18" customHeight="1">
      <c r="A151" s="422"/>
      <c r="B151" s="72"/>
      <c r="C151" s="62"/>
      <c r="D151" s="62"/>
      <c r="E151" s="62"/>
      <c r="F151" s="62"/>
      <c r="G151" s="62"/>
      <c r="H151" s="62"/>
      <c r="I151" s="62"/>
      <c r="J151" s="62"/>
      <c r="K151" s="62"/>
      <c r="L151" s="62"/>
      <c r="M151" s="62"/>
      <c r="N151" s="62"/>
      <c r="O151" s="62"/>
      <c r="P151" s="62"/>
      <c r="Q151" s="62"/>
      <c r="R151" s="62"/>
      <c r="S151" s="49"/>
    </row>
    <row r="152" spans="1:19" s="14" customFormat="1" ht="18" customHeight="1">
      <c r="A152" s="422"/>
      <c r="B152" s="73" t="s">
        <v>265</v>
      </c>
      <c r="C152" s="62"/>
      <c r="D152" s="62"/>
      <c r="E152" s="62"/>
      <c r="F152" s="62"/>
      <c r="G152" s="62"/>
      <c r="H152" s="62"/>
      <c r="I152" s="62"/>
      <c r="J152" s="62"/>
      <c r="K152" s="62"/>
      <c r="L152" s="62"/>
      <c r="M152" s="62"/>
      <c r="N152" s="62"/>
      <c r="O152" s="62"/>
      <c r="P152" s="62"/>
      <c r="Q152" s="62"/>
      <c r="R152" s="62"/>
      <c r="S152" s="49"/>
    </row>
    <row r="153" spans="1:19" s="14" customFormat="1" ht="18" customHeight="1">
      <c r="A153" s="422"/>
      <c r="B153" s="73"/>
      <c r="C153" s="62"/>
      <c r="D153" s="62"/>
      <c r="E153" s="62"/>
      <c r="F153" s="62"/>
      <c r="G153" s="62"/>
      <c r="H153" s="62"/>
      <c r="I153" s="62"/>
      <c r="J153" s="62"/>
      <c r="K153" s="62"/>
      <c r="L153" s="62"/>
      <c r="M153" s="62"/>
      <c r="N153" s="62"/>
      <c r="O153" s="62"/>
      <c r="P153" s="62"/>
      <c r="Q153" s="62"/>
      <c r="R153" s="62"/>
      <c r="S153" s="49"/>
    </row>
    <row r="154" spans="1:19" s="14" customFormat="1" ht="18" customHeight="1">
      <c r="A154" s="422"/>
      <c r="B154" s="73"/>
      <c r="C154" s="62"/>
      <c r="D154" s="62"/>
      <c r="E154" s="62"/>
      <c r="F154" s="62"/>
      <c r="G154" s="455" t="s">
        <v>99</v>
      </c>
      <c r="H154" s="455"/>
      <c r="I154" s="455"/>
      <c r="J154" s="60"/>
      <c r="K154" s="454" t="s">
        <v>84</v>
      </c>
      <c r="L154" s="454"/>
      <c r="M154" s="454"/>
      <c r="N154" s="62"/>
      <c r="O154" s="62"/>
      <c r="P154" s="62"/>
      <c r="Q154" s="62"/>
      <c r="R154" s="62"/>
      <c r="S154" s="49"/>
    </row>
    <row r="155" spans="1:19" s="14" customFormat="1" ht="18" customHeight="1">
      <c r="A155" s="422"/>
      <c r="B155" s="73"/>
      <c r="C155" s="62"/>
      <c r="D155" s="62"/>
      <c r="E155" s="62"/>
      <c r="F155" s="62"/>
      <c r="G155" s="455" t="s">
        <v>24</v>
      </c>
      <c r="H155" s="455"/>
      <c r="I155" s="455"/>
      <c r="J155" s="60"/>
      <c r="K155" s="454" t="s">
        <v>24</v>
      </c>
      <c r="L155" s="454"/>
      <c r="M155" s="454"/>
      <c r="N155" s="62"/>
      <c r="O155" s="62"/>
      <c r="P155" s="62"/>
      <c r="Q155" s="62"/>
      <c r="R155" s="62"/>
      <c r="S155" s="49"/>
    </row>
    <row r="156" spans="1:19" s="14" customFormat="1" ht="18" customHeight="1">
      <c r="A156" s="422"/>
      <c r="B156" s="73"/>
      <c r="C156" s="62"/>
      <c r="D156" s="62"/>
      <c r="E156" s="62"/>
      <c r="F156" s="62"/>
      <c r="G156" s="56"/>
      <c r="H156" s="111"/>
      <c r="I156" s="111" t="s">
        <v>2</v>
      </c>
      <c r="J156" s="111"/>
      <c r="K156" s="56"/>
      <c r="L156" s="111"/>
      <c r="M156" s="111" t="s">
        <v>2</v>
      </c>
      <c r="N156" s="62"/>
      <c r="O156" s="62"/>
      <c r="P156" s="62"/>
      <c r="Q156" s="62"/>
      <c r="R156" s="62"/>
      <c r="S156" s="49"/>
    </row>
    <row r="157" spans="1:19" s="14" customFormat="1" ht="18" customHeight="1">
      <c r="A157" s="422"/>
      <c r="B157" s="73"/>
      <c r="C157" s="62"/>
      <c r="D157" s="62"/>
      <c r="E157" s="62"/>
      <c r="F157" s="62"/>
      <c r="G157" s="56"/>
      <c r="H157" s="111"/>
      <c r="I157" s="111"/>
      <c r="J157" s="111"/>
      <c r="K157" s="56"/>
      <c r="L157" s="111"/>
      <c r="M157" s="111"/>
      <c r="N157" s="62"/>
      <c r="O157" s="62"/>
      <c r="P157" s="62"/>
      <c r="Q157" s="62"/>
      <c r="R157" s="62"/>
      <c r="S157" s="49"/>
    </row>
    <row r="158" spans="1:19" s="14" customFormat="1" ht="18" customHeight="1">
      <c r="A158" s="422"/>
      <c r="B158" s="73" t="s">
        <v>212</v>
      </c>
      <c r="C158" s="62"/>
      <c r="D158" s="62"/>
      <c r="E158" s="62"/>
      <c r="F158" s="62"/>
      <c r="G158" s="56"/>
      <c r="H158" s="111"/>
      <c r="I158" s="202">
        <v>0</v>
      </c>
      <c r="J158" s="161"/>
      <c r="K158" s="412"/>
      <c r="L158" s="161"/>
      <c r="M158" s="202">
        <v>0</v>
      </c>
      <c r="N158" s="364"/>
      <c r="O158" s="62"/>
      <c r="P158" s="62"/>
      <c r="Q158" s="62"/>
      <c r="R158" s="62"/>
      <c r="S158" s="49"/>
    </row>
    <row r="159" spans="1:19" s="14" customFormat="1" ht="18" customHeight="1" thickBot="1">
      <c r="A159" s="422"/>
      <c r="B159" s="73" t="s">
        <v>293</v>
      </c>
      <c r="C159" s="62"/>
      <c r="D159" s="62"/>
      <c r="E159" s="62"/>
      <c r="F159" s="62"/>
      <c r="G159" s="56"/>
      <c r="H159" s="111"/>
      <c r="I159" s="175">
        <v>0</v>
      </c>
      <c r="J159" s="289"/>
      <c r="K159" s="411"/>
      <c r="L159" s="289"/>
      <c r="M159" s="175">
        <v>0</v>
      </c>
      <c r="N159" s="62"/>
      <c r="O159" s="62"/>
      <c r="P159" s="62"/>
      <c r="Q159" s="62"/>
      <c r="R159" s="62"/>
      <c r="S159" s="49"/>
    </row>
    <row r="160" spans="1:19" s="14" customFormat="1" ht="18" customHeight="1" thickTop="1">
      <c r="A160" s="422"/>
      <c r="B160" s="73"/>
      <c r="C160" s="62"/>
      <c r="D160" s="62"/>
      <c r="E160" s="62"/>
      <c r="F160" s="62"/>
      <c r="G160" s="56"/>
      <c r="H160" s="111"/>
      <c r="I160" s="269"/>
      <c r="J160" s="269"/>
      <c r="K160" s="350"/>
      <c r="L160" s="269"/>
      <c r="M160" s="269"/>
      <c r="N160" s="62"/>
      <c r="O160" s="62"/>
      <c r="P160" s="62"/>
      <c r="Q160" s="62"/>
      <c r="R160" s="62"/>
      <c r="S160" s="49"/>
    </row>
    <row r="161" spans="1:19" s="14" customFormat="1" ht="18" customHeight="1">
      <c r="A161" s="422"/>
      <c r="B161" s="73"/>
      <c r="C161" s="62"/>
      <c r="D161" s="62"/>
      <c r="E161" s="62"/>
      <c r="F161" s="62"/>
      <c r="G161" s="56"/>
      <c r="H161" s="111"/>
      <c r="I161" s="269"/>
      <c r="J161" s="269"/>
      <c r="K161" s="350"/>
      <c r="L161" s="269"/>
      <c r="M161" s="269"/>
      <c r="N161" s="62"/>
      <c r="O161" s="62"/>
      <c r="P161" s="62"/>
      <c r="Q161" s="62"/>
      <c r="R161" s="62"/>
      <c r="S161" s="49"/>
    </row>
    <row r="162" spans="1:19" s="14" customFormat="1" ht="18" customHeight="1">
      <c r="A162" s="422"/>
      <c r="B162" s="73"/>
      <c r="C162" s="62"/>
      <c r="D162" s="62"/>
      <c r="E162" s="62"/>
      <c r="F162" s="62"/>
      <c r="G162" s="56"/>
      <c r="H162" s="111"/>
      <c r="I162" s="269"/>
      <c r="J162" s="269"/>
      <c r="K162" s="350"/>
      <c r="L162" s="269"/>
      <c r="M162" s="269"/>
      <c r="N162" s="62"/>
      <c r="O162" s="62"/>
      <c r="P162" s="62"/>
      <c r="Q162" s="62"/>
      <c r="R162" s="62"/>
      <c r="S162" s="49"/>
    </row>
    <row r="163" spans="1:19" s="14" customFormat="1" ht="18" customHeight="1">
      <c r="A163" s="422"/>
      <c r="B163" s="73"/>
      <c r="C163" s="62"/>
      <c r="D163" s="62"/>
      <c r="E163" s="62"/>
      <c r="F163" s="62"/>
      <c r="G163" s="56"/>
      <c r="H163" s="111"/>
      <c r="I163" s="269"/>
      <c r="J163" s="269"/>
      <c r="K163" s="350"/>
      <c r="L163" s="269"/>
      <c r="M163" s="269"/>
      <c r="N163" s="62"/>
      <c r="O163" s="62"/>
      <c r="P163" s="62"/>
      <c r="Q163" s="62"/>
      <c r="R163" s="62"/>
      <c r="S163" s="49"/>
    </row>
    <row r="164" spans="1:19" s="14" customFormat="1" ht="18" customHeight="1">
      <c r="A164" s="422"/>
      <c r="B164" s="73"/>
      <c r="C164" s="62"/>
      <c r="D164" s="62"/>
      <c r="E164" s="62"/>
      <c r="F164" s="62"/>
      <c r="G164" s="56"/>
      <c r="H164" s="111"/>
      <c r="I164" s="269"/>
      <c r="J164" s="269"/>
      <c r="K164" s="350"/>
      <c r="L164" s="269"/>
      <c r="M164" s="269"/>
      <c r="N164" s="62"/>
      <c r="O164" s="62"/>
      <c r="P164" s="62"/>
      <c r="Q164" s="62"/>
      <c r="R164" s="62"/>
      <c r="S164" s="49"/>
    </row>
    <row r="165" spans="1:19" s="14" customFormat="1" ht="18" customHeight="1">
      <c r="A165" s="422"/>
      <c r="B165" s="73" t="s">
        <v>214</v>
      </c>
      <c r="C165" s="62"/>
      <c r="D165" s="62"/>
      <c r="E165" s="62"/>
      <c r="F165" s="62"/>
      <c r="G165" s="56"/>
      <c r="H165" s="111"/>
      <c r="I165" s="269"/>
      <c r="J165" s="269"/>
      <c r="K165" s="350"/>
      <c r="L165" s="269"/>
      <c r="M165" s="269"/>
      <c r="N165" s="62"/>
      <c r="O165" s="62"/>
      <c r="P165" s="62"/>
      <c r="Q165" s="62"/>
      <c r="R165" s="62"/>
      <c r="S165" s="49"/>
    </row>
    <row r="166" spans="1:19" s="14" customFormat="1" ht="18" customHeight="1">
      <c r="A166" s="422"/>
      <c r="B166" s="73"/>
      <c r="C166" s="62"/>
      <c r="D166" s="62"/>
      <c r="E166" s="62"/>
      <c r="F166" s="62"/>
      <c r="G166" s="56"/>
      <c r="H166" s="111"/>
      <c r="I166" s="269"/>
      <c r="J166" s="269"/>
      <c r="K166" s="269"/>
      <c r="L166" s="269"/>
      <c r="M166" s="269"/>
      <c r="N166" s="62"/>
      <c r="O166" s="62"/>
      <c r="P166" s="62"/>
      <c r="Q166" s="62"/>
      <c r="R166" s="62"/>
      <c r="S166" s="49"/>
    </row>
    <row r="167" spans="1:19" s="14" customFormat="1" ht="18" customHeight="1">
      <c r="A167" s="422"/>
      <c r="B167" s="73"/>
      <c r="C167" s="62"/>
      <c r="D167" s="62"/>
      <c r="E167" s="62"/>
      <c r="F167" s="62"/>
      <c r="G167" s="56"/>
      <c r="H167" s="111"/>
      <c r="I167" s="269"/>
      <c r="J167" s="269"/>
      <c r="K167" s="269" t="s">
        <v>255</v>
      </c>
      <c r="L167" s="269"/>
      <c r="M167" s="269" t="s">
        <v>215</v>
      </c>
      <c r="N167" s="62"/>
      <c r="O167" s="62"/>
      <c r="P167" s="62"/>
      <c r="Q167" s="62"/>
      <c r="R167" s="62"/>
      <c r="S167" s="49"/>
    </row>
    <row r="168" spans="1:19" s="14" customFormat="1" ht="18" customHeight="1">
      <c r="A168" s="422"/>
      <c r="B168" s="73"/>
      <c r="C168" s="62"/>
      <c r="D168" s="62"/>
      <c r="E168" s="62"/>
      <c r="F168" s="62"/>
      <c r="G168" s="56"/>
      <c r="H168" s="111"/>
      <c r="I168" s="269"/>
      <c r="J168" s="269"/>
      <c r="K168" s="269" t="s">
        <v>256</v>
      </c>
      <c r="L168" s="269"/>
      <c r="M168" s="269" t="s">
        <v>216</v>
      </c>
      <c r="N168" s="62"/>
      <c r="O168" s="62"/>
      <c r="P168" s="62"/>
      <c r="Q168" s="62"/>
      <c r="R168" s="62"/>
      <c r="S168" s="49"/>
    </row>
    <row r="169" spans="1:19" s="14" customFormat="1" ht="18" customHeight="1">
      <c r="A169" s="422"/>
      <c r="B169" s="73"/>
      <c r="C169" s="62"/>
      <c r="D169" s="62"/>
      <c r="E169" s="62"/>
      <c r="F169" s="62"/>
      <c r="G169" s="56"/>
      <c r="H169" s="111"/>
      <c r="I169" s="269"/>
      <c r="J169" s="269"/>
      <c r="K169" s="269" t="s">
        <v>257</v>
      </c>
      <c r="L169" s="269"/>
      <c r="M169" s="269" t="s">
        <v>217</v>
      </c>
      <c r="N169" s="62"/>
      <c r="O169" s="62"/>
      <c r="P169" s="62"/>
      <c r="Q169" s="62"/>
      <c r="R169" s="62"/>
      <c r="S169" s="49"/>
    </row>
    <row r="170" spans="1:19" s="14" customFormat="1" ht="18" customHeight="1">
      <c r="A170" s="422"/>
      <c r="B170" s="73"/>
      <c r="C170" s="62"/>
      <c r="D170" s="62"/>
      <c r="E170" s="62"/>
      <c r="F170" s="62"/>
      <c r="G170" s="56"/>
      <c r="H170" s="111"/>
      <c r="I170" s="269"/>
      <c r="J170" s="269"/>
      <c r="K170" s="111" t="s">
        <v>2</v>
      </c>
      <c r="L170" s="269"/>
      <c r="M170" s="111" t="s">
        <v>2</v>
      </c>
      <c r="N170" s="62"/>
      <c r="O170" s="62"/>
      <c r="P170" s="62"/>
      <c r="Q170" s="62"/>
      <c r="R170" s="62"/>
      <c r="S170" s="49"/>
    </row>
    <row r="171" spans="1:19" s="14" customFormat="1" ht="18" customHeight="1">
      <c r="A171" s="422"/>
      <c r="B171" s="73"/>
      <c r="C171" s="62"/>
      <c r="D171" s="62"/>
      <c r="E171" s="62"/>
      <c r="F171" s="62"/>
      <c r="G171" s="56"/>
      <c r="H171" s="111"/>
      <c r="I171" s="269"/>
      <c r="J171" s="269"/>
      <c r="K171" s="269"/>
      <c r="L171" s="269"/>
      <c r="M171" s="269"/>
      <c r="N171" s="62"/>
      <c r="O171" s="62"/>
      <c r="P171" s="62"/>
      <c r="Q171" s="62"/>
      <c r="R171" s="62"/>
      <c r="S171" s="49"/>
    </row>
    <row r="172" spans="1:19" s="14" customFormat="1" ht="18" customHeight="1">
      <c r="A172" s="422"/>
      <c r="B172" s="50" t="s">
        <v>284</v>
      </c>
      <c r="C172" s="62"/>
      <c r="D172" s="62"/>
      <c r="E172" s="62"/>
      <c r="F172" s="62"/>
      <c r="G172" s="353"/>
      <c r="H172" s="111"/>
      <c r="J172" s="269"/>
      <c r="K172" s="230">
        <v>1198000</v>
      </c>
      <c r="L172" s="269"/>
      <c r="M172" s="230">
        <v>1167000</v>
      </c>
      <c r="N172" s="62"/>
      <c r="O172" s="62"/>
      <c r="P172" s="62"/>
      <c r="Q172" s="62"/>
      <c r="R172" s="62"/>
      <c r="S172" s="49"/>
    </row>
    <row r="173" spans="1:19" s="14" customFormat="1" ht="18" customHeight="1">
      <c r="A173" s="422"/>
      <c r="B173" s="50" t="s">
        <v>241</v>
      </c>
      <c r="C173" s="62"/>
      <c r="D173" s="62"/>
      <c r="E173" s="62"/>
      <c r="F173" s="62"/>
      <c r="G173" s="354"/>
      <c r="H173" s="111"/>
      <c r="J173" s="269"/>
      <c r="K173" s="230">
        <v>2000</v>
      </c>
      <c r="L173" s="269"/>
      <c r="M173" s="230">
        <v>2000</v>
      </c>
      <c r="N173" s="62"/>
      <c r="O173" s="62"/>
      <c r="P173" s="62"/>
      <c r="Q173" s="62"/>
      <c r="R173" s="62"/>
      <c r="S173" s="49"/>
    </row>
    <row r="174" spans="1:19" s="14" customFormat="1" ht="18" customHeight="1">
      <c r="A174" s="422"/>
      <c r="B174" s="50" t="s">
        <v>294</v>
      </c>
      <c r="C174" s="62"/>
      <c r="D174" s="62"/>
      <c r="E174" s="62"/>
      <c r="F174" s="62"/>
      <c r="G174" s="354"/>
      <c r="H174" s="111"/>
      <c r="J174" s="269"/>
      <c r="K174" s="230">
        <v>4000</v>
      </c>
      <c r="L174" s="269"/>
      <c r="M174" s="230">
        <v>4000</v>
      </c>
      <c r="N174" s="62"/>
      <c r="O174" s="62"/>
      <c r="P174" s="62"/>
      <c r="Q174" s="62"/>
      <c r="R174" s="62"/>
      <c r="S174" s="49"/>
    </row>
    <row r="175" spans="1:19" s="14" customFormat="1" ht="18" customHeight="1">
      <c r="A175" s="422"/>
      <c r="B175" s="73" t="s">
        <v>242</v>
      </c>
      <c r="C175" s="62"/>
      <c r="D175" s="62"/>
      <c r="E175" s="62"/>
      <c r="F175" s="62"/>
      <c r="G175" s="354"/>
      <c r="H175" s="111"/>
      <c r="J175" s="269"/>
      <c r="K175" s="230">
        <v>-6000</v>
      </c>
      <c r="L175" s="269"/>
      <c r="M175" s="230">
        <v>-6000</v>
      </c>
      <c r="N175" s="62"/>
      <c r="O175" s="62"/>
      <c r="P175" s="62"/>
      <c r="Q175" s="62"/>
      <c r="R175" s="62"/>
      <c r="S175" s="49"/>
    </row>
    <row r="176" spans="1:19" s="14" customFormat="1" ht="18" customHeight="1" thickBot="1">
      <c r="A176" s="422"/>
      <c r="B176" s="73" t="s">
        <v>288</v>
      </c>
      <c r="C176" s="62"/>
      <c r="D176" s="62"/>
      <c r="E176" s="62"/>
      <c r="F176" s="62"/>
      <c r="G176" s="353"/>
      <c r="H176" s="111"/>
      <c r="J176" s="269"/>
      <c r="K176" s="437">
        <f>SUM(K172:K175)</f>
        <v>1198000</v>
      </c>
      <c r="L176" s="269"/>
      <c r="M176" s="173">
        <f>SUM(M172:M175)</f>
        <v>1167000</v>
      </c>
      <c r="N176" s="62"/>
      <c r="O176" s="62"/>
      <c r="P176" s="62"/>
      <c r="Q176" s="62"/>
      <c r="R176" s="62"/>
      <c r="S176" s="49"/>
    </row>
    <row r="177" spans="1:19" s="14" customFormat="1" ht="18" customHeight="1" thickTop="1">
      <c r="A177" s="422"/>
      <c r="B177" s="73"/>
      <c r="C177" s="62"/>
      <c r="D177" s="62"/>
      <c r="E177" s="62"/>
      <c r="F177" s="62"/>
      <c r="G177" s="354"/>
      <c r="H177" s="111"/>
      <c r="J177" s="269"/>
      <c r="K177" s="139"/>
      <c r="L177" s="269"/>
      <c r="M177" s="139"/>
      <c r="N177" s="62"/>
      <c r="O177" s="62"/>
      <c r="P177" s="62"/>
      <c r="Q177" s="62"/>
      <c r="R177" s="62"/>
      <c r="S177" s="49"/>
    </row>
    <row r="178" spans="1:19" s="14" customFormat="1" ht="18" customHeight="1">
      <c r="A178" s="422"/>
      <c r="B178" s="73" t="s">
        <v>289</v>
      </c>
      <c r="C178" s="62"/>
      <c r="D178" s="62"/>
      <c r="E178" s="62"/>
      <c r="F178" s="62"/>
      <c r="G178" s="354"/>
      <c r="H178" s="111"/>
      <c r="J178" s="269"/>
      <c r="K178" s="230">
        <f>K176</f>
        <v>1198000</v>
      </c>
      <c r="L178" s="269"/>
      <c r="M178" s="257"/>
      <c r="N178" s="62"/>
      <c r="O178" s="62"/>
      <c r="P178" s="62"/>
      <c r="Q178" s="62"/>
      <c r="R178" s="62"/>
      <c r="S178" s="49"/>
    </row>
    <row r="179" spans="1:19" s="14" customFormat="1" ht="18" customHeight="1">
      <c r="A179" s="422"/>
      <c r="B179" s="73" t="s">
        <v>252</v>
      </c>
      <c r="C179" s="62"/>
      <c r="D179" s="62"/>
      <c r="E179" s="62"/>
      <c r="F179" s="62"/>
      <c r="G179" s="354"/>
      <c r="H179" s="111"/>
      <c r="J179" s="111"/>
      <c r="K179" s="161">
        <v>0</v>
      </c>
      <c r="L179" s="111"/>
      <c r="M179" s="139"/>
      <c r="N179" s="62"/>
      <c r="O179" s="62"/>
      <c r="P179" s="62"/>
      <c r="Q179" s="62"/>
      <c r="R179" s="62"/>
      <c r="S179" s="49"/>
    </row>
    <row r="180" spans="1:19" s="14" customFormat="1" ht="18" customHeight="1" thickBot="1">
      <c r="A180" s="422"/>
      <c r="B180" s="73" t="s">
        <v>211</v>
      </c>
      <c r="C180" s="62"/>
      <c r="D180" s="62"/>
      <c r="E180" s="62"/>
      <c r="F180" s="62"/>
      <c r="G180" s="354"/>
      <c r="H180" s="111"/>
      <c r="I180" s="111"/>
      <c r="J180" s="111"/>
      <c r="K180" s="437">
        <f>SUM(K178:K179)</f>
        <v>1198000</v>
      </c>
      <c r="L180" s="111"/>
      <c r="M180" s="256"/>
      <c r="N180" s="62"/>
      <c r="O180" s="62"/>
      <c r="P180" s="62"/>
      <c r="Q180" s="62"/>
      <c r="R180" s="62"/>
      <c r="S180" s="49"/>
    </row>
    <row r="181" spans="1:19" s="14" customFormat="1" ht="18" customHeight="1" thickTop="1">
      <c r="A181" s="423">
        <v>11</v>
      </c>
      <c r="B181" s="413" t="s">
        <v>213</v>
      </c>
      <c r="C181" s="62"/>
      <c r="D181" s="62"/>
      <c r="E181" s="62"/>
      <c r="F181" s="62"/>
      <c r="G181" s="354"/>
      <c r="H181" s="111"/>
      <c r="I181" s="111"/>
      <c r="J181" s="111"/>
      <c r="K181" s="56"/>
      <c r="L181" s="111"/>
      <c r="M181" s="202"/>
      <c r="N181" s="62"/>
      <c r="O181" s="62"/>
      <c r="P181" s="62"/>
      <c r="Q181" s="62"/>
      <c r="R181" s="62"/>
      <c r="S181" s="49"/>
    </row>
    <row r="182" spans="1:19" s="14" customFormat="1" ht="18" customHeight="1">
      <c r="A182" s="423"/>
      <c r="B182" s="65"/>
      <c r="C182" s="62"/>
      <c r="D182" s="62"/>
      <c r="E182" s="62"/>
      <c r="F182" s="62"/>
      <c r="G182" s="354"/>
      <c r="H182" s="111"/>
      <c r="I182" s="111"/>
      <c r="J182" s="111"/>
      <c r="K182" s="56"/>
      <c r="L182" s="111"/>
      <c r="M182" s="355"/>
      <c r="N182" s="62"/>
      <c r="O182" s="62"/>
      <c r="P182" s="62"/>
      <c r="Q182" s="62"/>
      <c r="R182" s="62"/>
      <c r="S182" s="49"/>
    </row>
    <row r="183" spans="1:19" s="14" customFormat="1" ht="18" customHeight="1">
      <c r="A183" s="422"/>
      <c r="B183" s="73" t="s">
        <v>218</v>
      </c>
      <c r="C183" s="62"/>
      <c r="D183" s="62"/>
      <c r="E183" s="62"/>
      <c r="F183" s="62"/>
      <c r="G183" s="56"/>
      <c r="H183" s="111"/>
      <c r="I183" s="111"/>
      <c r="J183" s="111"/>
      <c r="K183" s="56"/>
      <c r="L183" s="111"/>
      <c r="M183" s="111"/>
      <c r="N183" s="62"/>
      <c r="O183" s="62"/>
      <c r="P183" s="62"/>
      <c r="Q183" s="62"/>
      <c r="R183" s="62"/>
      <c r="S183" s="49"/>
    </row>
    <row r="184" spans="1:19" s="14" customFormat="1" ht="18" customHeight="1">
      <c r="A184" s="422"/>
      <c r="B184" s="73" t="s">
        <v>9</v>
      </c>
      <c r="C184" s="62"/>
      <c r="D184" s="62"/>
      <c r="E184" s="62"/>
      <c r="F184" s="62"/>
      <c r="G184" s="56"/>
      <c r="H184" s="111"/>
      <c r="I184" s="111"/>
      <c r="J184" s="111"/>
      <c r="K184" s="56"/>
      <c r="L184" s="111"/>
      <c r="M184" s="111" t="s">
        <v>2</v>
      </c>
      <c r="N184" s="62"/>
      <c r="O184" s="62"/>
      <c r="P184" s="62"/>
      <c r="Q184" s="62"/>
      <c r="R184" s="62"/>
      <c r="S184" s="49"/>
    </row>
    <row r="185" spans="1:19" s="14" customFormat="1" ht="18" customHeight="1">
      <c r="A185" s="422"/>
      <c r="B185" s="73"/>
      <c r="C185" s="62"/>
      <c r="D185" s="62"/>
      <c r="E185" s="62"/>
      <c r="F185" s="62"/>
      <c r="G185" s="56"/>
      <c r="H185" s="111"/>
      <c r="I185" s="111"/>
      <c r="J185" s="111"/>
      <c r="K185" s="56"/>
      <c r="L185" s="111"/>
      <c r="M185" s="404"/>
      <c r="N185" s="62"/>
      <c r="O185" s="62"/>
      <c r="P185" s="62"/>
      <c r="Q185" s="62"/>
      <c r="R185" s="62"/>
      <c r="S185" s="49"/>
    </row>
    <row r="186" spans="1:19" s="14" customFormat="1" ht="18" customHeight="1">
      <c r="A186" s="422"/>
      <c r="B186" s="73" t="s">
        <v>290</v>
      </c>
      <c r="C186" s="62"/>
      <c r="D186" s="62"/>
      <c r="E186" s="62"/>
      <c r="F186" s="62"/>
      <c r="G186" s="56"/>
      <c r="H186" s="111"/>
      <c r="I186" s="111"/>
      <c r="J186" s="111"/>
      <c r="K186" s="56"/>
      <c r="L186" s="111"/>
      <c r="M186" s="438">
        <v>0</v>
      </c>
      <c r="N186" s="62"/>
      <c r="O186" s="62"/>
      <c r="P186" s="62"/>
      <c r="Q186" s="62"/>
      <c r="R186" s="62"/>
      <c r="S186" s="49"/>
    </row>
    <row r="187" spans="1:19" s="14" customFormat="1" ht="18" customHeight="1">
      <c r="A187" s="422"/>
      <c r="B187" s="90" t="s">
        <v>287</v>
      </c>
      <c r="C187" s="62"/>
      <c r="D187" s="62"/>
      <c r="E187" s="62"/>
      <c r="F187" s="62"/>
      <c r="G187" s="56"/>
      <c r="H187" s="111"/>
      <c r="I187" s="111"/>
      <c r="J187" s="111"/>
      <c r="K187" s="56"/>
      <c r="L187" s="111"/>
      <c r="M187" s="407">
        <v>1198</v>
      </c>
      <c r="N187" s="62"/>
      <c r="O187" s="62"/>
      <c r="P187" s="62"/>
      <c r="Q187" s="62"/>
      <c r="R187" s="62"/>
      <c r="S187" s="49"/>
    </row>
    <row r="188" spans="1:19" s="14" customFormat="1" ht="18" customHeight="1">
      <c r="A188" s="422"/>
      <c r="B188" s="73" t="s">
        <v>219</v>
      </c>
      <c r="C188" s="62"/>
      <c r="D188" s="62"/>
      <c r="E188" s="62"/>
      <c r="F188" s="62"/>
      <c r="G188" s="62"/>
      <c r="H188" s="62"/>
      <c r="I188" s="62"/>
      <c r="J188" s="62"/>
      <c r="K188" s="62"/>
      <c r="L188" s="62"/>
      <c r="M188" s="371">
        <v>0</v>
      </c>
      <c r="N188" s="62"/>
      <c r="O188" s="62"/>
      <c r="P188" s="62"/>
      <c r="Q188" s="62"/>
      <c r="R188" s="62"/>
      <c r="S188" s="49"/>
    </row>
    <row r="189" spans="1:19" s="14" customFormat="1" ht="18" customHeight="1">
      <c r="A189" s="422"/>
      <c r="B189" s="73" t="s">
        <v>253</v>
      </c>
      <c r="C189" s="62"/>
      <c r="D189" s="62"/>
      <c r="E189" s="62"/>
      <c r="F189" s="62"/>
      <c r="G189" s="62"/>
      <c r="H189" s="62"/>
      <c r="I189" s="62"/>
      <c r="J189" s="62"/>
      <c r="K189" s="62"/>
      <c r="L189" s="62"/>
      <c r="M189" s="372">
        <f>SUM(M186:M188)</f>
        <v>1198</v>
      </c>
      <c r="N189" s="62"/>
      <c r="O189" s="62"/>
      <c r="P189" s="62"/>
      <c r="Q189" s="62"/>
      <c r="R189" s="62"/>
      <c r="S189" s="49"/>
    </row>
    <row r="190" spans="1:19" s="14" customFormat="1" ht="18" customHeight="1">
      <c r="A190" s="422"/>
      <c r="B190" s="73" t="s">
        <v>282</v>
      </c>
      <c r="C190" s="62"/>
      <c r="D190" s="62"/>
      <c r="E190" s="62"/>
      <c r="F190" s="62"/>
      <c r="G190" s="62"/>
      <c r="H190" s="62"/>
      <c r="I190" s="62"/>
      <c r="J190" s="62"/>
      <c r="K190" s="62"/>
      <c r="L190" s="62"/>
      <c r="M190" s="441">
        <v>-4</v>
      </c>
      <c r="N190" s="62"/>
      <c r="O190" s="62"/>
      <c r="P190" s="62"/>
      <c r="Q190" s="62"/>
      <c r="R190" s="62"/>
      <c r="S190" s="49"/>
    </row>
    <row r="191" spans="1:19" s="14" customFormat="1" ht="18" customHeight="1" thickBot="1">
      <c r="A191" s="422"/>
      <c r="B191" s="73" t="s">
        <v>254</v>
      </c>
      <c r="C191" s="62"/>
      <c r="D191" s="62"/>
      <c r="E191" s="62"/>
      <c r="F191" s="62"/>
      <c r="G191" s="62"/>
      <c r="H191" s="62"/>
      <c r="I191" s="62"/>
      <c r="J191" s="62"/>
      <c r="K191" s="62"/>
      <c r="L191" s="62"/>
      <c r="M191" s="373">
        <f>SUM(M188:M190)</f>
        <v>1194</v>
      </c>
      <c r="N191" s="62"/>
      <c r="O191" s="62"/>
      <c r="P191" s="62"/>
      <c r="Q191" s="62"/>
      <c r="R191" s="62"/>
      <c r="S191" s="49"/>
    </row>
    <row r="192" spans="1:19" s="14" customFormat="1" ht="18" customHeight="1" thickTop="1">
      <c r="A192" s="422"/>
      <c r="B192" s="73"/>
      <c r="C192" s="62"/>
      <c r="D192" s="62"/>
      <c r="E192" s="62"/>
      <c r="F192" s="62"/>
      <c r="G192" s="62"/>
      <c r="H192" s="62"/>
      <c r="I192" s="62"/>
      <c r="J192" s="62"/>
      <c r="K192" s="62"/>
      <c r="L192" s="62"/>
      <c r="M192" s="438"/>
      <c r="N192" s="62"/>
      <c r="O192" s="62"/>
      <c r="P192" s="62"/>
      <c r="Q192" s="62"/>
      <c r="R192" s="62"/>
      <c r="S192" s="49"/>
    </row>
    <row r="193" spans="1:19" s="14" customFormat="1" ht="18" customHeight="1">
      <c r="A193" s="422"/>
      <c r="B193" s="439" t="s">
        <v>291</v>
      </c>
      <c r="C193" s="62"/>
      <c r="D193" s="62"/>
      <c r="E193" s="62"/>
      <c r="F193" s="62"/>
      <c r="G193" s="62"/>
      <c r="H193" s="62"/>
      <c r="I193" s="62"/>
      <c r="J193" s="62"/>
      <c r="K193" s="62"/>
      <c r="L193" s="62"/>
      <c r="M193" s="405"/>
      <c r="N193" s="62"/>
      <c r="O193" s="62"/>
      <c r="P193" s="62"/>
      <c r="Q193" s="62"/>
      <c r="R193" s="62"/>
      <c r="S193" s="49"/>
    </row>
    <row r="194" spans="1:19" s="14" customFormat="1" ht="18" customHeight="1">
      <c r="A194" s="422"/>
      <c r="B194" s="439"/>
      <c r="C194" s="62"/>
      <c r="D194" s="62"/>
      <c r="E194" s="62"/>
      <c r="F194" s="62"/>
      <c r="G194" s="62"/>
      <c r="H194" s="62"/>
      <c r="I194" s="62"/>
      <c r="J194" s="62"/>
      <c r="K194" s="62"/>
      <c r="L194" s="62"/>
      <c r="M194" s="405"/>
      <c r="N194" s="62"/>
      <c r="O194" s="62"/>
      <c r="P194" s="62"/>
      <c r="Q194" s="62"/>
      <c r="R194" s="62"/>
      <c r="S194" s="49"/>
    </row>
    <row r="195" spans="1:19" s="14" customFormat="1" ht="18" customHeight="1">
      <c r="A195" s="422"/>
      <c r="B195" s="73"/>
      <c r="C195" s="62"/>
      <c r="D195" s="62"/>
      <c r="E195" s="62"/>
      <c r="F195" s="62"/>
      <c r="G195" s="62"/>
      <c r="H195" s="62"/>
      <c r="I195" s="62"/>
      <c r="J195" s="62"/>
      <c r="K195" s="62"/>
      <c r="L195" s="62"/>
      <c r="M195" s="356"/>
      <c r="N195" s="62"/>
      <c r="O195" s="62"/>
      <c r="P195" s="62"/>
      <c r="Q195" s="62"/>
      <c r="R195" s="62"/>
      <c r="S195" s="49"/>
    </row>
    <row r="196" spans="1:18" s="14" customFormat="1" ht="23.25" customHeight="1">
      <c r="A196" s="423">
        <v>12</v>
      </c>
      <c r="B196" s="448" t="s">
        <v>250</v>
      </c>
      <c r="C196" s="448"/>
      <c r="D196" s="448"/>
      <c r="E196" s="448"/>
      <c r="F196" s="448"/>
      <c r="G196" s="448"/>
      <c r="H196" s="448"/>
      <c r="I196" s="448"/>
      <c r="J196" s="448"/>
      <c r="K196" s="448"/>
      <c r="L196" s="448"/>
      <c r="M196" s="448"/>
      <c r="N196" s="60"/>
      <c r="O196" s="60"/>
      <c r="P196" s="60"/>
      <c r="Q196" s="60"/>
      <c r="R196" s="57"/>
    </row>
    <row r="197" spans="1:18" s="14" customFormat="1" ht="18" customHeight="1">
      <c r="A197" s="423"/>
      <c r="B197" s="448"/>
      <c r="C197" s="448"/>
      <c r="D197" s="448"/>
      <c r="E197" s="448"/>
      <c r="F197" s="448"/>
      <c r="G197" s="448"/>
      <c r="H197" s="448"/>
      <c r="I197" s="448"/>
      <c r="J197" s="448"/>
      <c r="K197" s="448"/>
      <c r="L197" s="448"/>
      <c r="M197" s="448"/>
      <c r="N197" s="60"/>
      <c r="O197" s="60"/>
      <c r="P197" s="60"/>
      <c r="Q197" s="60"/>
      <c r="R197" s="57"/>
    </row>
    <row r="198" spans="1:18" s="14" customFormat="1" ht="18" customHeight="1">
      <c r="A198" s="423"/>
      <c r="B198" s="61"/>
      <c r="C198" s="57"/>
      <c r="D198" s="57"/>
      <c r="E198" s="57"/>
      <c r="F198" s="57"/>
      <c r="G198" s="57"/>
      <c r="H198" s="57"/>
      <c r="I198" s="57"/>
      <c r="J198" s="57"/>
      <c r="K198" s="60"/>
      <c r="L198" s="60"/>
      <c r="M198" s="60"/>
      <c r="N198" s="60"/>
      <c r="P198" s="108"/>
      <c r="Q198" s="60"/>
      <c r="R198" s="57"/>
    </row>
    <row r="199" spans="1:18" s="14" customFormat="1" ht="18" customHeight="1">
      <c r="A199" s="423"/>
      <c r="B199" s="61"/>
      <c r="C199" s="57"/>
      <c r="D199" s="57"/>
      <c r="E199" s="57"/>
      <c r="F199" s="57"/>
      <c r="G199" s="57"/>
      <c r="H199" s="57"/>
      <c r="I199" s="57"/>
      <c r="J199" s="57"/>
      <c r="K199" s="60"/>
      <c r="L199" s="60"/>
      <c r="M199" s="60"/>
      <c r="N199" s="60"/>
      <c r="P199" s="50"/>
      <c r="Q199" s="60"/>
      <c r="R199" s="57"/>
    </row>
    <row r="200" spans="1:18" s="14" customFormat="1" ht="18" customHeight="1">
      <c r="A200" s="423"/>
      <c r="B200" s="61"/>
      <c r="C200" s="57"/>
      <c r="D200" s="57"/>
      <c r="E200" s="57"/>
      <c r="F200" s="57"/>
      <c r="G200" s="57"/>
      <c r="H200" s="57"/>
      <c r="I200" s="57"/>
      <c r="J200" s="57"/>
      <c r="K200" s="60"/>
      <c r="L200" s="60"/>
      <c r="M200" s="60"/>
      <c r="N200" s="60"/>
      <c r="P200" s="108"/>
      <c r="Q200" s="60"/>
      <c r="R200" s="57"/>
    </row>
    <row r="201" spans="1:18" s="14" customFormat="1" ht="18" customHeight="1">
      <c r="A201" s="423"/>
      <c r="B201" s="61"/>
      <c r="C201" s="57"/>
      <c r="D201" s="57"/>
      <c r="E201" s="57"/>
      <c r="F201" s="57"/>
      <c r="G201" s="57"/>
      <c r="H201" s="57"/>
      <c r="I201" s="57"/>
      <c r="J201" s="57"/>
      <c r="K201" s="60"/>
      <c r="L201" s="60"/>
      <c r="M201" s="60"/>
      <c r="N201" s="60"/>
      <c r="O201" s="60"/>
      <c r="P201" s="60"/>
      <c r="Q201" s="60"/>
      <c r="R201" s="57"/>
    </row>
    <row r="202" spans="1:18" s="14" customFormat="1" ht="18" customHeight="1">
      <c r="A202" s="423"/>
      <c r="B202" s="61"/>
      <c r="C202" s="57"/>
      <c r="D202" s="57"/>
      <c r="E202" s="57"/>
      <c r="F202" s="57"/>
      <c r="G202" s="57"/>
      <c r="H202" s="57"/>
      <c r="I202" s="57"/>
      <c r="J202" s="57"/>
      <c r="K202" s="60"/>
      <c r="L202" s="60"/>
      <c r="M202" s="60"/>
      <c r="N202" s="60"/>
      <c r="O202" s="60"/>
      <c r="P202" s="60"/>
      <c r="Q202" s="60"/>
      <c r="R202" s="57"/>
    </row>
    <row r="203" spans="1:18" s="14" customFormat="1" ht="18" customHeight="1">
      <c r="A203" s="423"/>
      <c r="B203" s="61"/>
      <c r="C203" s="57"/>
      <c r="D203" s="57"/>
      <c r="E203" s="57"/>
      <c r="F203" s="57"/>
      <c r="G203" s="57"/>
      <c r="H203" s="57"/>
      <c r="I203" s="57"/>
      <c r="J203" s="57"/>
      <c r="K203" s="60"/>
      <c r="L203" s="60"/>
      <c r="M203" s="60"/>
      <c r="N203" s="60"/>
      <c r="O203" s="60"/>
      <c r="P203" s="60"/>
      <c r="Q203" s="60"/>
      <c r="R203" s="57"/>
    </row>
    <row r="204" spans="1:18" s="14" customFormat="1" ht="18" customHeight="1">
      <c r="A204" s="423"/>
      <c r="B204" s="61"/>
      <c r="C204" s="57"/>
      <c r="D204" s="57"/>
      <c r="E204" s="57"/>
      <c r="F204" s="57"/>
      <c r="G204" s="57"/>
      <c r="H204" s="57"/>
      <c r="I204" s="57"/>
      <c r="J204" s="57"/>
      <c r="K204" s="60"/>
      <c r="L204" s="60"/>
      <c r="M204" s="60"/>
      <c r="N204" s="60"/>
      <c r="O204" s="60"/>
      <c r="P204" s="60"/>
      <c r="Q204" s="60"/>
      <c r="R204" s="57"/>
    </row>
    <row r="205" spans="1:18" s="14" customFormat="1" ht="18" customHeight="1">
      <c r="A205" s="423"/>
      <c r="B205" s="61"/>
      <c r="C205" s="57"/>
      <c r="D205" s="57"/>
      <c r="E205" s="57"/>
      <c r="F205" s="57"/>
      <c r="G205" s="57"/>
      <c r="H205" s="57"/>
      <c r="I205" s="57"/>
      <c r="J205" s="57"/>
      <c r="K205" s="60"/>
      <c r="L205" s="60"/>
      <c r="M205" s="60"/>
      <c r="N205" s="60"/>
      <c r="O205" s="60"/>
      <c r="P205" s="60"/>
      <c r="Q205" s="60"/>
      <c r="R205" s="57"/>
    </row>
    <row r="206" spans="1:18" s="14" customFormat="1" ht="18" customHeight="1">
      <c r="A206" s="423"/>
      <c r="B206" s="61"/>
      <c r="C206" s="57"/>
      <c r="D206" s="57"/>
      <c r="E206" s="57"/>
      <c r="F206" s="57"/>
      <c r="G206" s="57"/>
      <c r="H206" s="57"/>
      <c r="I206" s="57"/>
      <c r="J206" s="57"/>
      <c r="K206" s="60"/>
      <c r="L206" s="60"/>
      <c r="M206" s="60"/>
      <c r="N206" s="60"/>
      <c r="O206" s="60"/>
      <c r="P206" s="60"/>
      <c r="Q206" s="60"/>
      <c r="R206" s="57"/>
    </row>
    <row r="207" spans="1:18" s="14" customFormat="1" ht="23.25" customHeight="1">
      <c r="A207" s="423"/>
      <c r="B207" s="61"/>
      <c r="C207" s="57"/>
      <c r="D207" s="57"/>
      <c r="E207" s="57"/>
      <c r="F207" s="57"/>
      <c r="G207" s="57"/>
      <c r="H207" s="57"/>
      <c r="I207" s="57"/>
      <c r="J207" s="57"/>
      <c r="K207" s="60"/>
      <c r="L207" s="60"/>
      <c r="M207" s="60"/>
      <c r="N207" s="60"/>
      <c r="O207" s="60"/>
      <c r="P207" s="60"/>
      <c r="Q207" s="60"/>
      <c r="R207" s="57"/>
    </row>
    <row r="208" spans="1:18" s="105" customFormat="1" ht="18" customHeight="1">
      <c r="A208" s="424">
        <v>13</v>
      </c>
      <c r="B208" s="451" t="s">
        <v>275</v>
      </c>
      <c r="C208" s="452"/>
      <c r="D208" s="452"/>
      <c r="E208" s="452"/>
      <c r="F208" s="452"/>
      <c r="G208" s="452"/>
      <c r="H208" s="452"/>
      <c r="I208" s="452"/>
      <c r="J208" s="452"/>
      <c r="K208" s="452"/>
      <c r="L208" s="452"/>
      <c r="M208" s="452"/>
      <c r="N208" s="104"/>
      <c r="O208" s="104"/>
      <c r="P208" s="104"/>
      <c r="Q208" s="104"/>
      <c r="R208" s="104"/>
    </row>
    <row r="209" spans="1:18" s="105" customFormat="1" ht="18" customHeight="1">
      <c r="A209" s="424"/>
      <c r="B209" s="452"/>
      <c r="C209" s="452"/>
      <c r="D209" s="452"/>
      <c r="E209" s="452"/>
      <c r="F209" s="452"/>
      <c r="G209" s="452"/>
      <c r="H209" s="452"/>
      <c r="I209" s="452"/>
      <c r="J209" s="452"/>
      <c r="K209" s="452"/>
      <c r="L209" s="452"/>
      <c r="M209" s="452"/>
      <c r="N209" s="104"/>
      <c r="O209" s="104"/>
      <c r="P209" s="104"/>
      <c r="Q209" s="104"/>
      <c r="R209" s="104"/>
    </row>
    <row r="210" spans="1:18" s="105" customFormat="1" ht="18" customHeight="1">
      <c r="A210" s="424"/>
      <c r="B210" s="106"/>
      <c r="C210" s="104"/>
      <c r="D210" s="104"/>
      <c r="E210" s="104"/>
      <c r="F210" s="104"/>
      <c r="G210" s="104"/>
      <c r="H210" s="104"/>
      <c r="I210" s="104"/>
      <c r="J210" s="104"/>
      <c r="K210" s="104"/>
      <c r="L210" s="104"/>
      <c r="M210" s="104"/>
      <c r="N210" s="104"/>
      <c r="O210" s="104"/>
      <c r="P210" s="292" t="s">
        <v>9</v>
      </c>
      <c r="Q210" s="104"/>
      <c r="R210" s="104"/>
    </row>
    <row r="211" spans="1:27" s="105" customFormat="1" ht="18" customHeight="1">
      <c r="A211" s="424"/>
      <c r="N211" s="67"/>
      <c r="O211" s="67"/>
      <c r="P211" s="462"/>
      <c r="Q211" s="462"/>
      <c r="R211" s="462"/>
      <c r="S211" s="462"/>
      <c r="T211" s="462"/>
      <c r="U211" s="462"/>
      <c r="V211" s="462"/>
      <c r="W211" s="462"/>
      <c r="X211" s="462"/>
      <c r="Y211" s="462"/>
      <c r="Z211" s="462"/>
      <c r="AA211" s="462"/>
    </row>
    <row r="212" spans="1:27" s="105" customFormat="1" ht="18" customHeight="1">
      <c r="A212" s="424"/>
      <c r="N212" s="67"/>
      <c r="O212" s="67"/>
      <c r="P212" s="462"/>
      <c r="Q212" s="462"/>
      <c r="R212" s="462"/>
      <c r="S212" s="462"/>
      <c r="T212" s="462"/>
      <c r="U212" s="462"/>
      <c r="V212" s="462"/>
      <c r="W212" s="462"/>
      <c r="X212" s="462"/>
      <c r="Y212" s="462"/>
      <c r="Z212" s="462"/>
      <c r="AA212" s="462"/>
    </row>
    <row r="213" spans="1:27" s="105" customFormat="1" ht="18" customHeight="1">
      <c r="A213" s="424"/>
      <c r="N213" s="67"/>
      <c r="O213" s="67"/>
      <c r="P213" s="67"/>
      <c r="Q213" s="67"/>
      <c r="R213" s="67"/>
      <c r="S213" s="67"/>
      <c r="T213" s="67"/>
      <c r="U213" s="67"/>
      <c r="V213" s="67"/>
      <c r="W213" s="67"/>
      <c r="X213" s="67"/>
      <c r="Y213" s="67"/>
      <c r="Z213" s="67"/>
      <c r="AA213" s="67"/>
    </row>
    <row r="214" spans="1:27" s="105" customFormat="1" ht="18" customHeight="1">
      <c r="A214" s="424"/>
      <c r="N214" s="67"/>
      <c r="O214" s="67"/>
      <c r="P214" s="462"/>
      <c r="Q214" s="462"/>
      <c r="R214" s="462"/>
      <c r="S214" s="462"/>
      <c r="T214" s="462"/>
      <c r="U214" s="462"/>
      <c r="V214" s="462"/>
      <c r="W214" s="462"/>
      <c r="X214" s="462"/>
      <c r="Y214" s="462"/>
      <c r="Z214" s="462"/>
      <c r="AA214" s="462"/>
    </row>
    <row r="215" spans="1:27" s="105" customFormat="1" ht="18" customHeight="1">
      <c r="A215" s="424"/>
      <c r="N215" s="67"/>
      <c r="O215" s="67"/>
      <c r="P215" s="293"/>
      <c r="Q215" s="67"/>
      <c r="R215" s="67"/>
      <c r="S215" s="67"/>
      <c r="T215" s="67"/>
      <c r="U215" s="67"/>
      <c r="V215" s="67"/>
      <c r="W215" s="67"/>
      <c r="X215" s="67"/>
      <c r="Y215" s="67"/>
      <c r="Z215" s="67"/>
      <c r="AA215" s="67"/>
    </row>
    <row r="216" spans="1:27" s="105" customFormat="1" ht="18" customHeight="1">
      <c r="A216" s="424"/>
      <c r="N216" s="67"/>
      <c r="O216" s="67"/>
      <c r="P216" s="293"/>
      <c r="Q216" s="67"/>
      <c r="R216" s="67"/>
      <c r="S216" s="67"/>
      <c r="T216" s="67"/>
      <c r="U216" s="67"/>
      <c r="V216" s="67"/>
      <c r="W216" s="67"/>
      <c r="X216" s="67"/>
      <c r="Y216" s="67"/>
      <c r="Z216" s="67"/>
      <c r="AA216" s="67"/>
    </row>
    <row r="217" spans="1:27" s="105" customFormat="1" ht="18" customHeight="1">
      <c r="A217" s="424"/>
      <c r="N217" s="67"/>
      <c r="O217" s="67"/>
      <c r="P217" s="67"/>
      <c r="Q217" s="67"/>
      <c r="R217" s="67"/>
      <c r="S217" s="67"/>
      <c r="T217" s="67"/>
      <c r="U217" s="67"/>
      <c r="V217" s="67"/>
      <c r="W217" s="67"/>
      <c r="X217" s="67"/>
      <c r="Y217" s="67"/>
      <c r="Z217" s="67"/>
      <c r="AA217" s="67"/>
    </row>
    <row r="218" spans="1:27" s="105" customFormat="1" ht="18" customHeight="1">
      <c r="A218" s="424"/>
      <c r="N218" s="67"/>
      <c r="O218" s="67"/>
      <c r="P218" s="67"/>
      <c r="Q218" s="67"/>
      <c r="R218" s="67"/>
      <c r="S218" s="67"/>
      <c r="T218" s="67"/>
      <c r="U218" s="67"/>
      <c r="V218" s="67"/>
      <c r="W218" s="67"/>
      <c r="X218" s="67"/>
      <c r="Y218" s="67"/>
      <c r="Z218" s="67"/>
      <c r="AA218" s="67"/>
    </row>
    <row r="219" spans="1:18" s="14" customFormat="1" ht="18" customHeight="1">
      <c r="A219" s="423">
        <v>14</v>
      </c>
      <c r="B219" s="413" t="s">
        <v>74</v>
      </c>
      <c r="C219" s="50"/>
      <c r="G219" s="63"/>
      <c r="H219" s="63"/>
      <c r="I219" s="18"/>
      <c r="J219" s="18"/>
      <c r="K219" s="63"/>
      <c r="L219" s="63"/>
      <c r="M219" s="63"/>
      <c r="N219" s="63"/>
      <c r="O219" s="63"/>
      <c r="P219" s="63"/>
      <c r="Q219" s="63"/>
      <c r="R219" s="18"/>
    </row>
    <row r="220" spans="1:18" s="14" customFormat="1" ht="18" customHeight="1">
      <c r="A220" s="423"/>
      <c r="B220" s="61"/>
      <c r="C220" s="50"/>
      <c r="G220" s="63"/>
      <c r="H220" s="63"/>
      <c r="I220" s="18"/>
      <c r="J220" s="18"/>
      <c r="K220" s="63"/>
      <c r="L220" s="63"/>
      <c r="M220" s="63"/>
      <c r="N220" s="63"/>
      <c r="O220" s="63"/>
      <c r="P220" s="63"/>
      <c r="Q220" s="63"/>
      <c r="R220" s="18"/>
    </row>
    <row r="221" spans="1:18" s="14" customFormat="1" ht="18" customHeight="1">
      <c r="A221" s="423"/>
      <c r="B221" s="61"/>
      <c r="C221" s="50"/>
      <c r="G221" s="63"/>
      <c r="H221" s="63"/>
      <c r="I221" s="18"/>
      <c r="J221" s="18"/>
      <c r="K221" s="63"/>
      <c r="L221" s="63"/>
      <c r="M221" s="63"/>
      <c r="N221" s="63"/>
      <c r="O221" s="63"/>
      <c r="P221" s="63"/>
      <c r="Q221" s="63"/>
      <c r="R221" s="18"/>
    </row>
    <row r="222" spans="1:18" s="14" customFormat="1" ht="18" customHeight="1">
      <c r="A222" s="423"/>
      <c r="B222" s="61"/>
      <c r="C222" s="50"/>
      <c r="G222" s="63"/>
      <c r="H222" s="63"/>
      <c r="I222" s="18"/>
      <c r="J222" s="18"/>
      <c r="K222" s="63"/>
      <c r="L222" s="63"/>
      <c r="M222" s="63"/>
      <c r="N222" s="63"/>
      <c r="O222" s="63"/>
      <c r="P222" s="63"/>
      <c r="Q222" s="63"/>
      <c r="R222" s="18"/>
    </row>
    <row r="223" spans="1:18" s="14" customFormat="1" ht="18" customHeight="1">
      <c r="A223" s="423"/>
      <c r="B223" s="61"/>
      <c r="C223" s="50"/>
      <c r="G223" s="63"/>
      <c r="H223" s="63"/>
      <c r="I223" s="18"/>
      <c r="J223" s="18"/>
      <c r="K223" s="63"/>
      <c r="L223" s="63"/>
      <c r="M223" s="63"/>
      <c r="N223" s="63"/>
      <c r="O223" s="63"/>
      <c r="P223" s="63"/>
      <c r="Q223" s="63"/>
      <c r="R223" s="18"/>
    </row>
    <row r="224" spans="1:18" s="14" customFormat="1" ht="17.25" customHeight="1">
      <c r="A224" s="423"/>
      <c r="B224" s="61"/>
      <c r="C224" s="50"/>
      <c r="G224" s="63"/>
      <c r="H224" s="63"/>
      <c r="I224" s="18"/>
      <c r="J224" s="18"/>
      <c r="K224" s="63"/>
      <c r="L224" s="63"/>
      <c r="M224" s="63"/>
      <c r="N224" s="63"/>
      <c r="O224" s="63"/>
      <c r="P224" s="63"/>
      <c r="Q224" s="63"/>
      <c r="R224" s="18"/>
    </row>
    <row r="225" spans="1:18" s="14" customFormat="1" ht="14.25" customHeight="1">
      <c r="A225" s="423"/>
      <c r="B225" s="61"/>
      <c r="C225" s="50"/>
      <c r="G225" s="63"/>
      <c r="H225" s="63"/>
      <c r="I225" s="18"/>
      <c r="J225" s="18"/>
      <c r="K225" s="63"/>
      <c r="L225" s="63"/>
      <c r="M225" s="63"/>
      <c r="N225" s="63"/>
      <c r="O225" s="63"/>
      <c r="P225" s="63"/>
      <c r="Q225" s="63"/>
      <c r="R225" s="18"/>
    </row>
    <row r="226" spans="1:18" s="14" customFormat="1" ht="14.25" customHeight="1">
      <c r="A226" s="423"/>
      <c r="B226" s="61"/>
      <c r="C226" s="50"/>
      <c r="G226" s="63"/>
      <c r="H226" s="63"/>
      <c r="I226" s="18"/>
      <c r="J226" s="18"/>
      <c r="K226" s="63"/>
      <c r="L226" s="63"/>
      <c r="M226" s="63"/>
      <c r="N226" s="63"/>
      <c r="O226" s="63"/>
      <c r="P226" s="63"/>
      <c r="Q226" s="63"/>
      <c r="R226" s="18"/>
    </row>
    <row r="227" spans="1:18" s="14" customFormat="1" ht="18" customHeight="1">
      <c r="A227" s="423">
        <v>15</v>
      </c>
      <c r="B227" s="413" t="s">
        <v>75</v>
      </c>
      <c r="C227" s="50"/>
      <c r="G227" s="63"/>
      <c r="H227" s="63"/>
      <c r="I227" s="18"/>
      <c r="J227" s="18"/>
      <c r="K227" s="63"/>
      <c r="L227" s="63"/>
      <c r="M227" s="63"/>
      <c r="N227" s="63"/>
      <c r="O227" s="63"/>
      <c r="P227" s="63"/>
      <c r="Q227" s="63"/>
      <c r="R227" s="18"/>
    </row>
    <row r="228" spans="1:18" s="14" customFormat="1" ht="18" customHeight="1">
      <c r="A228" s="423"/>
      <c r="B228" s="65"/>
      <c r="C228" s="50"/>
      <c r="G228" s="63"/>
      <c r="H228" s="63"/>
      <c r="I228" s="18"/>
      <c r="J228" s="18"/>
      <c r="K228" s="63"/>
      <c r="L228" s="63"/>
      <c r="M228" s="63"/>
      <c r="N228" s="63"/>
      <c r="O228" s="63"/>
      <c r="P228" s="63"/>
      <c r="Q228" s="63"/>
      <c r="R228" s="18"/>
    </row>
    <row r="229" spans="1:18" s="14" customFormat="1" ht="18" customHeight="1">
      <c r="A229" s="425"/>
      <c r="B229" s="50"/>
      <c r="C229" s="57"/>
      <c r="D229" s="57"/>
      <c r="E229" s="57"/>
      <c r="F229" s="57"/>
      <c r="G229" s="57"/>
      <c r="H229" s="57"/>
      <c r="I229" s="57"/>
      <c r="J229" s="57"/>
      <c r="K229" s="60"/>
      <c r="L229" s="60"/>
      <c r="M229" s="60"/>
      <c r="N229" s="60"/>
      <c r="O229" s="60"/>
      <c r="P229" s="60"/>
      <c r="Q229" s="60"/>
      <c r="R229" s="57"/>
    </row>
    <row r="230" spans="1:18" s="14" customFormat="1" ht="18" customHeight="1">
      <c r="A230" s="425"/>
      <c r="B230" s="50"/>
      <c r="C230" s="57"/>
      <c r="D230" s="57"/>
      <c r="E230" s="57"/>
      <c r="F230" s="57"/>
      <c r="G230" s="57"/>
      <c r="H230" s="57"/>
      <c r="I230" s="57"/>
      <c r="J230" s="57"/>
      <c r="K230" s="60"/>
      <c r="L230" s="60"/>
      <c r="M230" s="60"/>
      <c r="N230" s="60"/>
      <c r="O230" s="60"/>
      <c r="P230" s="60"/>
      <c r="Q230" s="60"/>
      <c r="R230" s="57"/>
    </row>
    <row r="231" spans="1:18" s="14" customFormat="1" ht="18" customHeight="1">
      <c r="A231" s="425"/>
      <c r="B231" s="50"/>
      <c r="C231" s="57"/>
      <c r="D231" s="57"/>
      <c r="E231" s="57"/>
      <c r="F231" s="57"/>
      <c r="G231" s="57"/>
      <c r="H231" s="57"/>
      <c r="I231" s="57"/>
      <c r="J231" s="57"/>
      <c r="K231" s="60"/>
      <c r="L231" s="60"/>
      <c r="M231" s="60"/>
      <c r="N231" s="60"/>
      <c r="O231" s="60"/>
      <c r="P231" s="60"/>
      <c r="Q231" s="60"/>
      <c r="R231" s="57"/>
    </row>
    <row r="232" spans="1:18" s="14" customFormat="1" ht="18" customHeight="1">
      <c r="A232" s="423">
        <v>16</v>
      </c>
      <c r="B232" s="413" t="s">
        <v>244</v>
      </c>
      <c r="C232" s="57"/>
      <c r="D232" s="57"/>
      <c r="E232" s="57"/>
      <c r="F232" s="57"/>
      <c r="G232" s="57"/>
      <c r="H232" s="57"/>
      <c r="I232" s="57"/>
      <c r="J232" s="57"/>
      <c r="K232" s="60"/>
      <c r="L232" s="60"/>
      <c r="M232" s="60"/>
      <c r="N232" s="60"/>
      <c r="O232" s="60"/>
      <c r="P232" s="60"/>
      <c r="Q232" s="60"/>
      <c r="R232" s="57"/>
    </row>
    <row r="233" spans="1:18" s="14" customFormat="1" ht="18" customHeight="1">
      <c r="A233" s="423"/>
      <c r="B233" s="61"/>
      <c r="C233" s="57"/>
      <c r="D233" s="57"/>
      <c r="E233" s="57"/>
      <c r="F233" s="57"/>
      <c r="G233" s="455" t="s">
        <v>99</v>
      </c>
      <c r="H233" s="455"/>
      <c r="I233" s="455"/>
      <c r="J233" s="60"/>
      <c r="K233" s="454" t="s">
        <v>84</v>
      </c>
      <c r="L233" s="454"/>
      <c r="M233" s="454"/>
      <c r="N233" s="60"/>
      <c r="O233" s="60"/>
      <c r="P233" s="60"/>
      <c r="Q233" s="60"/>
      <c r="R233" s="57"/>
    </row>
    <row r="234" spans="1:18" s="14" customFormat="1" ht="18" customHeight="1">
      <c r="A234" s="425"/>
      <c r="B234" s="66"/>
      <c r="D234" s="74"/>
      <c r="F234" s="75"/>
      <c r="G234" s="455" t="s">
        <v>24</v>
      </c>
      <c r="H234" s="455"/>
      <c r="I234" s="455"/>
      <c r="J234" s="60"/>
      <c r="K234" s="454" t="s">
        <v>24</v>
      </c>
      <c r="L234" s="454"/>
      <c r="M234" s="454"/>
      <c r="N234" s="75"/>
      <c r="O234" s="75"/>
      <c r="P234" s="75"/>
      <c r="Q234" s="75"/>
      <c r="R234" s="57"/>
    </row>
    <row r="235" spans="1:17" s="14" customFormat="1" ht="18" customHeight="1">
      <c r="A235" s="425"/>
      <c r="C235" s="66"/>
      <c r="D235" s="63"/>
      <c r="G235" s="56"/>
      <c r="H235" s="269"/>
      <c r="I235" s="365" t="str">
        <f>'format-pl a'!C10</f>
        <v>30.09.2008</v>
      </c>
      <c r="J235" s="275"/>
      <c r="K235" s="366"/>
      <c r="L235" s="365"/>
      <c r="M235" s="365" t="str">
        <f>I235</f>
        <v>30.09.2008</v>
      </c>
      <c r="N235" s="269"/>
      <c r="O235" s="76"/>
      <c r="P235" s="76"/>
      <c r="Q235" s="76"/>
    </row>
    <row r="236" spans="1:17" s="14" customFormat="1" ht="18" customHeight="1">
      <c r="A236" s="425"/>
      <c r="C236" s="66"/>
      <c r="D236" s="63"/>
      <c r="G236" s="56"/>
      <c r="H236" s="111"/>
      <c r="I236" s="111" t="s">
        <v>2</v>
      </c>
      <c r="J236" s="111"/>
      <c r="K236" s="56"/>
      <c r="L236" s="111"/>
      <c r="M236" s="111" t="s">
        <v>2</v>
      </c>
      <c r="N236" s="111"/>
      <c r="O236" s="78"/>
      <c r="P236" s="78"/>
      <c r="Q236" s="78"/>
    </row>
    <row r="237" spans="1:17" s="14" customFormat="1" ht="18" customHeight="1">
      <c r="A237" s="425"/>
      <c r="B237" s="49" t="s">
        <v>96</v>
      </c>
      <c r="D237" s="80"/>
      <c r="H237" s="63"/>
      <c r="I237" s="18"/>
      <c r="J237" s="81"/>
      <c r="L237" s="63"/>
      <c r="M237" s="18"/>
      <c r="N237" s="63"/>
      <c r="O237" s="63"/>
      <c r="P237" s="63"/>
      <c r="Q237" s="63"/>
    </row>
    <row r="238" spans="1:17" s="14" customFormat="1" ht="18" customHeight="1">
      <c r="A238" s="425"/>
      <c r="B238" s="79" t="s">
        <v>233</v>
      </c>
      <c r="D238" s="80"/>
      <c r="H238" s="63"/>
      <c r="I238" s="367">
        <v>2880000</v>
      </c>
      <c r="J238" s="257"/>
      <c r="K238" s="367"/>
      <c r="L238" s="233"/>
      <c r="M238" s="367">
        <v>6194000</v>
      </c>
      <c r="N238" s="63"/>
      <c r="O238" s="63"/>
      <c r="P238" s="63"/>
      <c r="Q238" s="63"/>
    </row>
    <row r="239" spans="1:17" s="14" customFormat="1" ht="18" customHeight="1">
      <c r="A239" s="425"/>
      <c r="B239" s="79" t="s">
        <v>245</v>
      </c>
      <c r="D239" s="80"/>
      <c r="H239" s="63"/>
      <c r="I239" s="367">
        <v>-473000</v>
      </c>
      <c r="J239" s="257"/>
      <c r="K239" s="367"/>
      <c r="L239" s="233"/>
      <c r="M239" s="367">
        <v>-473000</v>
      </c>
      <c r="N239" s="63"/>
      <c r="O239" s="63"/>
      <c r="P239" s="63"/>
      <c r="Q239" s="63"/>
    </row>
    <row r="240" spans="1:17" s="14" customFormat="1" ht="18" customHeight="1">
      <c r="A240" s="425"/>
      <c r="B240" s="79"/>
      <c r="D240" s="80"/>
      <c r="H240" s="63"/>
      <c r="I240" s="434">
        <f>SUM(I238:I239)</f>
        <v>2407000</v>
      </c>
      <c r="J240" s="433"/>
      <c r="K240" s="434"/>
      <c r="L240" s="435"/>
      <c r="M240" s="434">
        <f>SUM(M238:M239)</f>
        <v>5721000</v>
      </c>
      <c r="N240" s="63"/>
      <c r="O240" s="63"/>
      <c r="P240" s="63"/>
      <c r="Q240" s="63"/>
    </row>
    <row r="241" spans="1:17" s="14" customFormat="1" ht="18" customHeight="1">
      <c r="A241" s="425"/>
      <c r="B241" s="79" t="s">
        <v>97</v>
      </c>
      <c r="D241" s="80"/>
      <c r="H241" s="49"/>
      <c r="I241" s="367"/>
      <c r="J241" s="367"/>
      <c r="K241" s="367"/>
      <c r="L241" s="367"/>
      <c r="M241" s="367"/>
      <c r="N241" s="63"/>
      <c r="O241" s="63"/>
      <c r="P241" s="63"/>
      <c r="Q241" s="63"/>
    </row>
    <row r="242" spans="1:17" s="14" customFormat="1" ht="18" customHeight="1">
      <c r="A242" s="425"/>
      <c r="B242" s="49" t="s">
        <v>233</v>
      </c>
      <c r="D242" s="80"/>
      <c r="H242" s="63"/>
      <c r="I242" s="368">
        <v>846000</v>
      </c>
      <c r="J242" s="369"/>
      <c r="K242" s="368"/>
      <c r="L242" s="232"/>
      <c r="M242" s="368">
        <v>1034000</v>
      </c>
      <c r="N242" s="63"/>
      <c r="O242" s="63"/>
      <c r="P242" s="63"/>
      <c r="Q242" s="63"/>
    </row>
    <row r="243" spans="1:17" s="14" customFormat="1" ht="18" customHeight="1">
      <c r="A243" s="425"/>
      <c r="B243" s="49"/>
      <c r="D243" s="80"/>
      <c r="H243" s="63"/>
      <c r="I243" s="286"/>
      <c r="J243" s="139"/>
      <c r="K243" s="287"/>
      <c r="L243" s="166"/>
      <c r="M243" s="286"/>
      <c r="N243" s="63"/>
      <c r="O243" s="63"/>
      <c r="P243" s="63"/>
      <c r="Q243" s="63"/>
    </row>
    <row r="244" spans="1:17" s="14" customFormat="1" ht="18" customHeight="1" thickBot="1">
      <c r="A244" s="425"/>
      <c r="B244" s="49"/>
      <c r="D244" s="80"/>
      <c r="H244" s="63"/>
      <c r="I244" s="288">
        <f>I240+I242</f>
        <v>3253000</v>
      </c>
      <c r="J244" s="289"/>
      <c r="K244" s="288"/>
      <c r="L244" s="290"/>
      <c r="M244" s="288">
        <f>M240+M242</f>
        <v>6755000</v>
      </c>
      <c r="N244" s="63"/>
      <c r="O244" s="63"/>
      <c r="P244" s="63"/>
      <c r="Q244" s="63"/>
    </row>
    <row r="245" spans="1:17" s="14" customFormat="1" ht="18" customHeight="1" thickTop="1">
      <c r="A245" s="425"/>
      <c r="B245" s="49"/>
      <c r="D245" s="80"/>
      <c r="H245" s="63"/>
      <c r="I245" s="286"/>
      <c r="J245" s="139"/>
      <c r="K245" s="286"/>
      <c r="L245" s="166"/>
      <c r="M245" s="286"/>
      <c r="N245" s="63"/>
      <c r="O245" s="63"/>
      <c r="P245" s="63"/>
      <c r="Q245" s="63"/>
    </row>
    <row r="246" spans="1:17" s="14" customFormat="1" ht="18" customHeight="1">
      <c r="A246" s="425"/>
      <c r="B246" s="49"/>
      <c r="D246" s="80"/>
      <c r="E246" s="80"/>
      <c r="F246" s="80"/>
      <c r="G246" s="82"/>
      <c r="H246" s="63"/>
      <c r="I246" s="82"/>
      <c r="J246" s="81"/>
      <c r="K246" s="18"/>
      <c r="L246" s="63"/>
      <c r="M246" s="81"/>
      <c r="N246" s="63"/>
      <c r="O246" s="63"/>
      <c r="P246" s="63"/>
      <c r="Q246" s="63"/>
    </row>
    <row r="247" spans="1:18" s="14" customFormat="1" ht="18" customHeight="1">
      <c r="A247" s="425"/>
      <c r="B247" s="57"/>
      <c r="C247" s="57"/>
      <c r="D247" s="57"/>
      <c r="E247" s="57"/>
      <c r="F247" s="57"/>
      <c r="G247" s="57"/>
      <c r="H247" s="57"/>
      <c r="I247" s="57"/>
      <c r="J247" s="57"/>
      <c r="K247" s="60"/>
      <c r="L247" s="60"/>
      <c r="M247" s="60"/>
      <c r="N247" s="60"/>
      <c r="O247" s="60"/>
      <c r="P247" s="60"/>
      <c r="Q247" s="60"/>
      <c r="R247" s="57"/>
    </row>
    <row r="248" spans="1:18" s="14" customFormat="1" ht="18" customHeight="1">
      <c r="A248" s="425"/>
      <c r="B248" s="57"/>
      <c r="C248" s="57"/>
      <c r="D248" s="57"/>
      <c r="E248" s="57"/>
      <c r="F248" s="57"/>
      <c r="G248" s="57"/>
      <c r="H248" s="57"/>
      <c r="I248" s="57"/>
      <c r="J248" s="57"/>
      <c r="K248" s="60"/>
      <c r="L248" s="60"/>
      <c r="M248" s="60"/>
      <c r="N248" s="60"/>
      <c r="O248" s="60"/>
      <c r="P248" s="60"/>
      <c r="Q248" s="60"/>
      <c r="R248" s="57"/>
    </row>
    <row r="249" spans="1:18" s="14" customFormat="1" ht="18" customHeight="1">
      <c r="A249" s="425"/>
      <c r="B249" s="57"/>
      <c r="C249" s="57"/>
      <c r="D249" s="57"/>
      <c r="E249" s="57"/>
      <c r="F249" s="57"/>
      <c r="G249" s="57"/>
      <c r="H249" s="57"/>
      <c r="I249" s="57"/>
      <c r="J249" s="57"/>
      <c r="K249" s="60"/>
      <c r="L249" s="60"/>
      <c r="M249" s="60"/>
      <c r="N249" s="60"/>
      <c r="O249" s="60"/>
      <c r="P249" s="60"/>
      <c r="Q249" s="60"/>
      <c r="R249" s="57"/>
    </row>
    <row r="250" spans="1:18" s="14" customFormat="1" ht="18" customHeight="1">
      <c r="A250" s="425"/>
      <c r="B250" s="57"/>
      <c r="C250" s="57"/>
      <c r="D250" s="57"/>
      <c r="E250" s="57"/>
      <c r="F250" s="57"/>
      <c r="G250" s="57"/>
      <c r="H250" s="57"/>
      <c r="I250" s="57"/>
      <c r="J250" s="57"/>
      <c r="K250" s="60"/>
      <c r="L250" s="60"/>
      <c r="M250" s="60"/>
      <c r="N250" s="60"/>
      <c r="O250" s="60"/>
      <c r="P250" s="60"/>
      <c r="Q250" s="60"/>
      <c r="R250" s="57"/>
    </row>
    <row r="251" spans="1:18" s="14" customFormat="1" ht="18" customHeight="1">
      <c r="A251" s="423">
        <v>17</v>
      </c>
      <c r="B251" s="413" t="s">
        <v>251</v>
      </c>
      <c r="C251" s="57"/>
      <c r="D251" s="57"/>
      <c r="E251" s="57"/>
      <c r="F251" s="57"/>
      <c r="G251" s="57"/>
      <c r="H251" s="57"/>
      <c r="I251" s="57"/>
      <c r="J251" s="57"/>
      <c r="K251" s="60"/>
      <c r="L251" s="60"/>
      <c r="M251" s="60"/>
      <c r="N251" s="60"/>
      <c r="O251" s="60"/>
      <c r="P251" s="60"/>
      <c r="Q251" s="60"/>
      <c r="R251" s="57"/>
    </row>
    <row r="252" spans="1:18" s="14" customFormat="1" ht="18" customHeight="1">
      <c r="A252" s="423"/>
      <c r="B252" s="61"/>
      <c r="C252" s="57"/>
      <c r="D252" s="57"/>
      <c r="E252" s="57"/>
      <c r="F252" s="57"/>
      <c r="G252" s="57"/>
      <c r="H252" s="57"/>
      <c r="I252" s="57"/>
      <c r="J252" s="57"/>
      <c r="K252" s="60"/>
      <c r="L252" s="60"/>
      <c r="M252" s="60"/>
      <c r="N252" s="60"/>
      <c r="O252" s="60"/>
      <c r="P252" s="60"/>
      <c r="Q252" s="60"/>
      <c r="R252" s="57"/>
    </row>
    <row r="253" spans="1:18" s="14" customFormat="1" ht="18" customHeight="1">
      <c r="A253" s="425"/>
      <c r="B253" s="71"/>
      <c r="C253" s="71"/>
      <c r="D253" s="71"/>
      <c r="E253" s="71"/>
      <c r="F253" s="71"/>
      <c r="G253" s="71"/>
      <c r="H253" s="71"/>
      <c r="I253" s="71"/>
      <c r="J253" s="71"/>
      <c r="K253" s="71"/>
      <c r="L253" s="71"/>
      <c r="M253" s="71"/>
      <c r="N253" s="62"/>
      <c r="O253" s="62"/>
      <c r="P253" s="71"/>
      <c r="Q253" s="71"/>
      <c r="R253" s="71"/>
    </row>
    <row r="254" spans="1:18" s="14" customFormat="1" ht="18" customHeight="1">
      <c r="A254" s="425"/>
      <c r="B254" s="71"/>
      <c r="C254" s="71"/>
      <c r="D254" s="71"/>
      <c r="E254" s="71"/>
      <c r="F254" s="71"/>
      <c r="G254" s="71"/>
      <c r="H254" s="71"/>
      <c r="I254" s="71"/>
      <c r="J254" s="71"/>
      <c r="K254" s="71"/>
      <c r="L254" s="71"/>
      <c r="M254" s="71"/>
      <c r="N254" s="62"/>
      <c r="O254" s="62"/>
      <c r="P254" s="71"/>
      <c r="Q254" s="71"/>
      <c r="R254" s="71"/>
    </row>
    <row r="255" spans="1:18" s="14" customFormat="1" ht="18" customHeight="1">
      <c r="A255" s="425"/>
      <c r="B255" s="50"/>
      <c r="C255" s="50"/>
      <c r="D255" s="50"/>
      <c r="E255" s="50"/>
      <c r="F255" s="50"/>
      <c r="G255" s="18"/>
      <c r="H255" s="63"/>
      <c r="I255" s="18"/>
      <c r="J255" s="18"/>
      <c r="K255" s="18"/>
      <c r="L255" s="63"/>
      <c r="M255" s="63"/>
      <c r="N255" s="63"/>
      <c r="O255" s="63"/>
      <c r="P255" s="63"/>
      <c r="Q255" s="63"/>
      <c r="R255" s="18"/>
    </row>
    <row r="256" spans="1:18" s="14" customFormat="1" ht="18" customHeight="1">
      <c r="A256" s="423">
        <v>18</v>
      </c>
      <c r="B256" s="413" t="s">
        <v>76</v>
      </c>
      <c r="C256" s="57"/>
      <c r="D256" s="57"/>
      <c r="E256" s="57"/>
      <c r="F256" s="57"/>
      <c r="G256" s="57"/>
      <c r="H256" s="57"/>
      <c r="I256" s="57"/>
      <c r="J256" s="57"/>
      <c r="K256" s="60"/>
      <c r="L256" s="60"/>
      <c r="M256" s="60"/>
      <c r="N256" s="60"/>
      <c r="O256" s="60"/>
      <c r="P256" s="60"/>
      <c r="Q256" s="60"/>
      <c r="R256" s="57"/>
    </row>
    <row r="257" spans="1:18" s="14" customFormat="1" ht="18" customHeight="1">
      <c r="A257" s="423"/>
      <c r="B257" s="61"/>
      <c r="C257" s="57"/>
      <c r="D257" s="57"/>
      <c r="E257" s="57"/>
      <c r="F257" s="57"/>
      <c r="G257" s="57"/>
      <c r="H257" s="57"/>
      <c r="I257" s="57"/>
      <c r="J257" s="57"/>
      <c r="K257" s="60"/>
      <c r="L257" s="60"/>
      <c r="M257" s="60"/>
      <c r="N257" s="60"/>
      <c r="O257" s="60"/>
      <c r="P257" s="60"/>
      <c r="Q257" s="60"/>
      <c r="R257" s="57"/>
    </row>
    <row r="258" spans="1:18" s="14" customFormat="1" ht="18" customHeight="1">
      <c r="A258" s="425"/>
      <c r="B258" s="109" t="s">
        <v>98</v>
      </c>
      <c r="C258" s="109"/>
      <c r="D258" s="109"/>
      <c r="E258" s="109"/>
      <c r="F258" s="109"/>
      <c r="G258" s="109"/>
      <c r="H258" s="109"/>
      <c r="I258" s="109"/>
      <c r="J258" s="109"/>
      <c r="K258" s="109"/>
      <c r="L258" s="109"/>
      <c r="M258" s="109"/>
      <c r="N258" s="109"/>
      <c r="O258" s="109"/>
      <c r="P258" s="109"/>
      <c r="Q258" s="109"/>
      <c r="R258" s="109"/>
    </row>
    <row r="259" spans="1:18" s="14" customFormat="1" ht="18" customHeight="1">
      <c r="A259" s="425"/>
      <c r="B259" s="83"/>
      <c r="C259" s="83"/>
      <c r="D259" s="83"/>
      <c r="E259" s="83"/>
      <c r="F259" s="83"/>
      <c r="G259" s="83"/>
      <c r="H259" s="83"/>
      <c r="I259" s="83"/>
      <c r="J259" s="83"/>
      <c r="K259" s="83"/>
      <c r="L259" s="83"/>
      <c r="M259" s="83"/>
      <c r="N259" s="83"/>
      <c r="O259" s="83"/>
      <c r="P259" s="83"/>
      <c r="Q259" s="83"/>
      <c r="R259" s="83"/>
    </row>
    <row r="260" spans="1:18" s="14" customFormat="1" ht="18" customHeight="1">
      <c r="A260" s="423"/>
      <c r="B260" s="83"/>
      <c r="C260" s="83"/>
      <c r="D260" s="83"/>
      <c r="F260" s="279"/>
      <c r="G260" s="459" t="s">
        <v>99</v>
      </c>
      <c r="H260" s="459"/>
      <c r="I260" s="459"/>
      <c r="J260" s="107"/>
      <c r="K260" s="459" t="s">
        <v>84</v>
      </c>
      <c r="L260" s="459"/>
      <c r="M260" s="459"/>
      <c r="N260" s="83"/>
      <c r="O260" s="83"/>
      <c r="P260" s="83"/>
      <c r="Q260" s="83"/>
      <c r="R260" s="83"/>
    </row>
    <row r="261" spans="1:18" s="14" customFormat="1" ht="18" customHeight="1">
      <c r="A261" s="423"/>
      <c r="B261" s="83"/>
      <c r="C261" s="83"/>
      <c r="D261" s="83"/>
      <c r="F261" s="279"/>
      <c r="G261" s="459" t="s">
        <v>24</v>
      </c>
      <c r="H261" s="459"/>
      <c r="I261" s="459"/>
      <c r="J261" s="84"/>
      <c r="K261" s="459" t="s">
        <v>24</v>
      </c>
      <c r="L261" s="459"/>
      <c r="M261" s="459"/>
      <c r="N261" s="83"/>
      <c r="O261" s="83"/>
      <c r="P261" s="83"/>
      <c r="Q261" s="83"/>
      <c r="R261" s="83"/>
    </row>
    <row r="262" spans="1:18" s="14" customFormat="1" ht="18" customHeight="1">
      <c r="A262" s="423"/>
      <c r="B262" s="83"/>
      <c r="C262" s="83"/>
      <c r="D262" s="83"/>
      <c r="G262" s="365" t="str">
        <f>'format-pl a'!C10</f>
        <v>30.09.2008</v>
      </c>
      <c r="H262" s="365"/>
      <c r="I262" s="365" t="str">
        <f>'format-pl a'!E10</f>
        <v>30.09.2007</v>
      </c>
      <c r="J262" s="275"/>
      <c r="K262" s="365" t="str">
        <f>G262</f>
        <v>30.09.2008</v>
      </c>
      <c r="L262" s="365"/>
      <c r="M262" s="365" t="str">
        <f>I262</f>
        <v>30.09.2007</v>
      </c>
      <c r="N262" s="83"/>
      <c r="O262" s="83"/>
      <c r="P262" s="83"/>
      <c r="Q262" s="83"/>
      <c r="R262" s="83"/>
    </row>
    <row r="263" spans="1:18" s="14" customFormat="1" ht="18" customHeight="1">
      <c r="A263" s="423"/>
      <c r="B263" s="110"/>
      <c r="C263" s="83"/>
      <c r="D263" s="83"/>
      <c r="G263" s="320" t="s">
        <v>4</v>
      </c>
      <c r="H263" s="320"/>
      <c r="I263" s="320" t="s">
        <v>4</v>
      </c>
      <c r="J263" s="320"/>
      <c r="K263" s="320" t="s">
        <v>4</v>
      </c>
      <c r="L263" s="320"/>
      <c r="M263" s="320" t="s">
        <v>4</v>
      </c>
      <c r="N263" s="83"/>
      <c r="O263" s="83"/>
      <c r="P263" s="83"/>
      <c r="Q263" s="83"/>
      <c r="R263" s="83"/>
    </row>
    <row r="264" spans="1:18" s="14" customFormat="1" ht="18" customHeight="1">
      <c r="A264" s="423"/>
      <c r="B264" s="456" t="s">
        <v>141</v>
      </c>
      <c r="C264" s="456"/>
      <c r="D264" s="83"/>
      <c r="G264" s="84"/>
      <c r="H264" s="84"/>
      <c r="I264" s="84"/>
      <c r="J264" s="84"/>
      <c r="K264" s="84"/>
      <c r="L264" s="83"/>
      <c r="M264" s="83"/>
      <c r="N264" s="83"/>
      <c r="O264" s="83"/>
      <c r="P264" s="83"/>
      <c r="Q264" s="83"/>
      <c r="R264" s="83"/>
    </row>
    <row r="265" spans="1:18" s="14" customFormat="1" ht="18" customHeight="1">
      <c r="A265" s="423"/>
      <c r="B265" s="456" t="s">
        <v>188</v>
      </c>
      <c r="C265" s="456"/>
      <c r="D265" s="83"/>
      <c r="G265" s="84"/>
      <c r="H265" s="84"/>
      <c r="I265" s="84"/>
      <c r="J265" s="84"/>
      <c r="K265" s="84"/>
      <c r="L265" s="83"/>
      <c r="M265" s="83"/>
      <c r="N265" s="83"/>
      <c r="O265" s="83"/>
      <c r="P265" s="83"/>
      <c r="Q265" s="83"/>
      <c r="R265" s="83"/>
    </row>
    <row r="266" spans="1:18" s="14" customFormat="1" ht="18" customHeight="1">
      <c r="A266" s="423"/>
      <c r="B266" s="14" t="s">
        <v>142</v>
      </c>
      <c r="C266" s="110"/>
      <c r="D266" s="83"/>
      <c r="G266" s="377">
        <v>0</v>
      </c>
      <c r="H266" s="378"/>
      <c r="I266" s="378">
        <v>0</v>
      </c>
      <c r="J266" s="378"/>
      <c r="K266" s="377">
        <v>0</v>
      </c>
      <c r="L266" s="379"/>
      <c r="M266" s="379">
        <v>0</v>
      </c>
      <c r="N266" s="83"/>
      <c r="O266" s="83"/>
      <c r="P266" s="83"/>
      <c r="Q266" s="83"/>
      <c r="R266" s="83"/>
    </row>
    <row r="267" spans="1:18" s="14" customFormat="1" ht="18" customHeight="1">
      <c r="A267" s="423"/>
      <c r="B267" s="14" t="s">
        <v>143</v>
      </c>
      <c r="C267" s="110"/>
      <c r="D267" s="83"/>
      <c r="G267" s="377">
        <v>0</v>
      </c>
      <c r="H267" s="378"/>
      <c r="I267" s="378">
        <v>569</v>
      </c>
      <c r="J267" s="378"/>
      <c r="K267" s="377">
        <v>0</v>
      </c>
      <c r="L267" s="379"/>
      <c r="M267" s="379">
        <v>843</v>
      </c>
      <c r="N267" s="83"/>
      <c r="O267" s="83"/>
      <c r="P267" s="83"/>
      <c r="Q267" s="83"/>
      <c r="R267" s="83"/>
    </row>
    <row r="268" spans="1:18" s="14" customFormat="1" ht="18" customHeight="1" thickBot="1">
      <c r="A268" s="423"/>
      <c r="B268" s="14" t="s">
        <v>144</v>
      </c>
      <c r="C268" s="109"/>
      <c r="D268" s="83"/>
      <c r="G268" s="374">
        <v>0</v>
      </c>
      <c r="H268" s="374"/>
      <c r="I268" s="374">
        <v>253</v>
      </c>
      <c r="J268" s="375"/>
      <c r="K268" s="374">
        <v>0</v>
      </c>
      <c r="L268" s="376"/>
      <c r="M268" s="380">
        <v>372</v>
      </c>
      <c r="N268" s="78"/>
      <c r="O268" s="78"/>
      <c r="P268" s="78"/>
      <c r="Q268" s="78"/>
      <c r="R268" s="85"/>
    </row>
    <row r="269" spans="1:18" s="14" customFormat="1" ht="18" customHeight="1" thickTop="1">
      <c r="A269" s="423"/>
      <c r="B269" s="83"/>
      <c r="C269" s="83"/>
      <c r="D269" s="83"/>
      <c r="E269" s="83"/>
      <c r="F269" s="83"/>
      <c r="G269" s="85"/>
      <c r="H269" s="78"/>
      <c r="I269" s="85"/>
      <c r="J269" s="77"/>
      <c r="K269" s="85"/>
      <c r="L269" s="78"/>
      <c r="M269" s="78"/>
      <c r="N269" s="78"/>
      <c r="O269" s="78"/>
      <c r="P269" s="78"/>
      <c r="Q269" s="78"/>
      <c r="R269" s="85"/>
    </row>
    <row r="270" spans="1:18" s="14" customFormat="1" ht="9" customHeight="1">
      <c r="A270" s="423"/>
      <c r="B270" s="83"/>
      <c r="D270" s="83"/>
      <c r="E270" s="83"/>
      <c r="F270" s="83"/>
      <c r="G270" s="86"/>
      <c r="H270" s="87"/>
      <c r="I270" s="89"/>
      <c r="J270" s="89"/>
      <c r="K270" s="89"/>
      <c r="L270" s="87"/>
      <c r="M270" s="87"/>
      <c r="N270" s="87"/>
      <c r="O270" s="87"/>
      <c r="P270" s="87"/>
      <c r="Q270" s="87"/>
      <c r="R270" s="86"/>
    </row>
    <row r="271" spans="1:18" s="14" customFormat="1" ht="18" customHeight="1">
      <c r="A271" s="425"/>
      <c r="B271" s="14" t="s">
        <v>100</v>
      </c>
      <c r="C271" s="83"/>
      <c r="D271" s="83"/>
      <c r="E271" s="83"/>
      <c r="F271" s="83"/>
      <c r="G271" s="85"/>
      <c r="H271" s="78"/>
      <c r="I271" s="85"/>
      <c r="J271" s="77"/>
      <c r="K271" s="85"/>
      <c r="L271" s="78"/>
      <c r="M271" s="78"/>
      <c r="N271" s="78"/>
      <c r="O271" s="78"/>
      <c r="P271" s="78"/>
      <c r="Q271" s="78"/>
      <c r="R271" s="85"/>
    </row>
    <row r="272" spans="1:18" s="14" customFormat="1" ht="18" customHeight="1">
      <c r="A272" s="425"/>
      <c r="C272" s="83"/>
      <c r="D272" s="83"/>
      <c r="E272" s="83"/>
      <c r="F272" s="83"/>
      <c r="G272" s="85"/>
      <c r="H272" s="78"/>
      <c r="I272" s="85"/>
      <c r="J272" s="77"/>
      <c r="K272" s="85"/>
      <c r="L272" s="78"/>
      <c r="M272" s="78"/>
      <c r="N272" s="78"/>
      <c r="O272" s="78"/>
      <c r="P272" s="78"/>
      <c r="Q272" s="78"/>
      <c r="R272" s="85"/>
    </row>
    <row r="273" spans="1:18" s="14" customFormat="1" ht="18" customHeight="1">
      <c r="A273" s="423"/>
      <c r="B273" s="83"/>
      <c r="C273" s="83"/>
      <c r="D273" s="83"/>
      <c r="E273" s="83"/>
      <c r="F273" s="83"/>
      <c r="G273" s="85"/>
      <c r="H273" s="78"/>
      <c r="I273" s="85"/>
      <c r="J273" s="77"/>
      <c r="L273" s="111"/>
      <c r="M273" s="111" t="s">
        <v>84</v>
      </c>
      <c r="N273" s="78"/>
      <c r="O273" s="78"/>
      <c r="P273" s="78"/>
      <c r="Q273" s="78"/>
      <c r="R273" s="85"/>
    </row>
    <row r="274" spans="1:20" s="14" customFormat="1" ht="18" customHeight="1">
      <c r="A274" s="423"/>
      <c r="D274" s="83"/>
      <c r="E274" s="83"/>
      <c r="F274" s="83"/>
      <c r="G274" s="85"/>
      <c r="H274" s="78"/>
      <c r="I274" s="85"/>
      <c r="J274" s="77"/>
      <c r="L274" s="111"/>
      <c r="M274" s="111" t="s">
        <v>24</v>
      </c>
      <c r="N274" s="86"/>
      <c r="O274" s="86"/>
      <c r="P274" s="86"/>
      <c r="Q274" s="86"/>
      <c r="R274" s="86"/>
      <c r="S274" s="87"/>
      <c r="T274" s="86"/>
    </row>
    <row r="275" spans="1:18" s="14" customFormat="1" ht="18" customHeight="1">
      <c r="A275" s="423"/>
      <c r="D275" s="83"/>
      <c r="E275" s="83"/>
      <c r="F275" s="83"/>
      <c r="G275" s="85"/>
      <c r="H275" s="78"/>
      <c r="I275" s="85"/>
      <c r="J275" s="77"/>
      <c r="K275" s="86"/>
      <c r="L275" s="78"/>
      <c r="M275" s="111" t="s">
        <v>4</v>
      </c>
      <c r="N275" s="78"/>
      <c r="O275" s="78"/>
      <c r="P275" s="78"/>
      <c r="Q275" s="78"/>
      <c r="R275" s="88"/>
    </row>
    <row r="276" spans="1:18" s="14" customFormat="1" ht="18" customHeight="1">
      <c r="A276" s="423"/>
      <c r="B276" s="14" t="s">
        <v>183</v>
      </c>
      <c r="D276" s="83"/>
      <c r="E276" s="83"/>
      <c r="F276" s="83"/>
      <c r="G276" s="83"/>
      <c r="H276" s="83"/>
      <c r="I276" s="83"/>
      <c r="J276" s="83"/>
      <c r="K276" s="89"/>
      <c r="L276" s="83"/>
      <c r="M276" s="83"/>
      <c r="N276" s="83"/>
      <c r="O276" s="83"/>
      <c r="P276" s="83"/>
      <c r="Q276" s="83"/>
      <c r="R276" s="83"/>
    </row>
    <row r="277" spans="1:18" s="14" customFormat="1" ht="18" customHeight="1">
      <c r="A277" s="423"/>
      <c r="B277" s="14" t="s">
        <v>145</v>
      </c>
      <c r="D277" s="83"/>
      <c r="E277" s="83"/>
      <c r="F277" s="83"/>
      <c r="G277" s="83"/>
      <c r="H277" s="83"/>
      <c r="I277" s="83"/>
      <c r="J277" s="83"/>
      <c r="K277" s="89"/>
      <c r="L277" s="83"/>
      <c r="M277" s="381">
        <v>35063000</v>
      </c>
      <c r="N277" s="83"/>
      <c r="O277" s="83"/>
      <c r="P277" s="83"/>
      <c r="Q277" s="83"/>
      <c r="R277" s="83"/>
    </row>
    <row r="278" spans="1:18" s="14" customFormat="1" ht="18" customHeight="1">
      <c r="A278" s="423"/>
      <c r="B278" s="14" t="s">
        <v>146</v>
      </c>
      <c r="D278" s="83"/>
      <c r="E278" s="83"/>
      <c r="F278" s="83"/>
      <c r="G278" s="83"/>
      <c r="H278" s="83"/>
      <c r="I278" s="83"/>
      <c r="J278" s="83"/>
      <c r="K278" s="89"/>
      <c r="L278" s="83"/>
      <c r="M278" s="381">
        <v>31557173</v>
      </c>
      <c r="N278" s="83"/>
      <c r="O278" s="83"/>
      <c r="P278" s="83"/>
      <c r="Q278" s="83"/>
      <c r="R278" s="83"/>
    </row>
    <row r="279" spans="1:18" s="14" customFormat="1" ht="18" customHeight="1" thickBot="1">
      <c r="A279" s="423"/>
      <c r="B279" s="14" t="s">
        <v>147</v>
      </c>
      <c r="D279" s="83"/>
      <c r="E279" s="83"/>
      <c r="F279" s="83"/>
      <c r="G279" s="83"/>
      <c r="H279" s="83"/>
      <c r="I279" s="83"/>
      <c r="J279" s="83"/>
      <c r="K279" s="89"/>
      <c r="L279" s="83"/>
      <c r="M279" s="382">
        <v>30855903</v>
      </c>
      <c r="N279" s="83"/>
      <c r="O279" s="83"/>
      <c r="P279" s="83"/>
      <c r="Q279" s="83"/>
      <c r="R279" s="83"/>
    </row>
    <row r="280" spans="1:18" s="14" customFormat="1" ht="18" customHeight="1" thickTop="1">
      <c r="A280" s="417"/>
      <c r="B280" s="61"/>
      <c r="D280" s="83"/>
      <c r="E280" s="83"/>
      <c r="F280" s="83"/>
      <c r="G280" s="83"/>
      <c r="H280" s="83"/>
      <c r="I280" s="83"/>
      <c r="J280" s="83"/>
      <c r="K280" s="89"/>
      <c r="L280" s="83"/>
      <c r="M280" s="383"/>
      <c r="N280" s="83"/>
      <c r="O280" s="83"/>
      <c r="P280" s="83"/>
      <c r="Q280" s="83"/>
      <c r="R280" s="83"/>
    </row>
    <row r="281" spans="1:18" s="14" customFormat="1" ht="18" customHeight="1">
      <c r="A281" s="423"/>
      <c r="B281" s="83" t="s">
        <v>101</v>
      </c>
      <c r="D281" s="83"/>
      <c r="E281" s="83"/>
      <c r="F281" s="83"/>
      <c r="G281" s="83"/>
      <c r="H281" s="83"/>
      <c r="I281" s="83"/>
      <c r="J281" s="83"/>
      <c r="K281" s="89"/>
      <c r="L281" s="83"/>
      <c r="M281" s="349"/>
      <c r="N281" s="83"/>
      <c r="O281" s="83"/>
      <c r="P281" s="83"/>
      <c r="Q281" s="83"/>
      <c r="R281" s="83"/>
    </row>
    <row r="282" spans="1:18" s="14" customFormat="1" ht="9.75" customHeight="1">
      <c r="A282" s="423"/>
      <c r="B282" s="83"/>
      <c r="D282" s="83"/>
      <c r="E282" s="83"/>
      <c r="F282" s="83"/>
      <c r="G282" s="83"/>
      <c r="H282" s="83"/>
      <c r="I282" s="83"/>
      <c r="J282" s="83"/>
      <c r="K282" s="89"/>
      <c r="L282" s="83"/>
      <c r="M282" s="349"/>
      <c r="N282" s="83"/>
      <c r="O282" s="83"/>
      <c r="P282" s="83"/>
      <c r="Q282" s="83"/>
      <c r="R282" s="83"/>
    </row>
    <row r="283" spans="1:18" s="14" customFormat="1" ht="18" customHeight="1">
      <c r="A283" s="423"/>
      <c r="B283" s="83"/>
      <c r="D283" s="83"/>
      <c r="E283" s="83"/>
      <c r="F283" s="83"/>
      <c r="G283" s="83"/>
      <c r="H283" s="83"/>
      <c r="I283" s="83"/>
      <c r="J283" s="83"/>
      <c r="K283" s="85"/>
      <c r="L283" s="78"/>
      <c r="M283" s="384" t="s">
        <v>84</v>
      </c>
      <c r="N283" s="83"/>
      <c r="O283" s="83"/>
      <c r="P283" s="83"/>
      <c r="Q283" s="83"/>
      <c r="R283" s="83"/>
    </row>
    <row r="284" spans="1:18" s="14" customFormat="1" ht="18" customHeight="1">
      <c r="A284" s="423"/>
      <c r="B284" s="83"/>
      <c r="D284" s="83"/>
      <c r="E284" s="83"/>
      <c r="F284" s="83"/>
      <c r="G284" s="83"/>
      <c r="H284" s="83"/>
      <c r="I284" s="83"/>
      <c r="J284" s="83"/>
      <c r="L284" s="171"/>
      <c r="M284" s="384" t="s">
        <v>24</v>
      </c>
      <c r="N284" s="83"/>
      <c r="O284" s="83"/>
      <c r="P284" s="83"/>
      <c r="Q284" s="83"/>
      <c r="R284" s="83"/>
    </row>
    <row r="285" spans="1:18" s="14" customFormat="1" ht="18" customHeight="1">
      <c r="A285" s="423"/>
      <c r="B285" s="83"/>
      <c r="D285" s="83"/>
      <c r="E285" s="83"/>
      <c r="F285" s="83"/>
      <c r="G285" s="83"/>
      <c r="H285" s="83"/>
      <c r="I285" s="83"/>
      <c r="J285" s="83"/>
      <c r="K285" s="86"/>
      <c r="L285" s="78"/>
      <c r="M285" s="384" t="s">
        <v>4</v>
      </c>
      <c r="N285" s="83"/>
      <c r="O285" s="83"/>
      <c r="P285" s="83"/>
      <c r="Q285" s="83"/>
      <c r="R285" s="83"/>
    </row>
    <row r="286" spans="1:18" s="14" customFormat="1" ht="18" customHeight="1">
      <c r="A286" s="423"/>
      <c r="B286" s="457" t="s">
        <v>189</v>
      </c>
      <c r="C286" s="457"/>
      <c r="D286" s="457"/>
      <c r="E286" s="457"/>
      <c r="F286" s="457"/>
      <c r="G286" s="457"/>
      <c r="H286" s="83"/>
      <c r="I286" s="83"/>
      <c r="J286" s="83"/>
      <c r="K286" s="89"/>
      <c r="L286" s="83"/>
      <c r="M286" s="349"/>
      <c r="N286" s="83"/>
      <c r="O286" s="83"/>
      <c r="P286" s="83"/>
      <c r="Q286" s="83"/>
      <c r="R286" s="83"/>
    </row>
    <row r="287" spans="1:18" s="14" customFormat="1" ht="18" customHeight="1">
      <c r="A287" s="423"/>
      <c r="B287" s="14" t="s">
        <v>145</v>
      </c>
      <c r="D287" s="83"/>
      <c r="E287" s="83"/>
      <c r="F287" s="83"/>
      <c r="G287" s="83"/>
      <c r="H287" s="83"/>
      <c r="I287" s="83"/>
      <c r="J287" s="83"/>
      <c r="K287" s="89"/>
      <c r="L287" s="83"/>
      <c r="M287" s="385">
        <v>28543</v>
      </c>
      <c r="N287" s="83"/>
      <c r="O287" s="83"/>
      <c r="P287" s="83"/>
      <c r="Q287" s="83"/>
      <c r="R287" s="83"/>
    </row>
    <row r="288" spans="1:18" s="14" customFormat="1" ht="18" customHeight="1">
      <c r="A288" s="423"/>
      <c r="B288" s="14" t="s">
        <v>146</v>
      </c>
      <c r="D288" s="83"/>
      <c r="E288" s="83"/>
      <c r="F288" s="83"/>
      <c r="G288" s="83"/>
      <c r="H288" s="83"/>
      <c r="I288" s="83"/>
      <c r="J288" s="83"/>
      <c r="K288" s="89"/>
      <c r="L288" s="83"/>
      <c r="M288" s="385">
        <v>24833</v>
      </c>
      <c r="N288" s="83"/>
      <c r="O288" s="83"/>
      <c r="P288" s="83"/>
      <c r="Q288" s="83"/>
      <c r="R288" s="83"/>
    </row>
    <row r="289" spans="1:18" s="14" customFormat="1" ht="18" customHeight="1" thickBot="1">
      <c r="A289" s="423"/>
      <c r="B289" s="14" t="s">
        <v>147</v>
      </c>
      <c r="D289" s="83"/>
      <c r="E289" s="83"/>
      <c r="F289" s="83"/>
      <c r="G289" s="83"/>
      <c r="H289" s="83"/>
      <c r="I289" s="83"/>
      <c r="J289" s="83"/>
      <c r="K289" s="89"/>
      <c r="L289" s="83"/>
      <c r="M289" s="386">
        <v>24833</v>
      </c>
      <c r="N289" s="83"/>
      <c r="O289" s="83"/>
      <c r="P289" s="83"/>
      <c r="Q289" s="83"/>
      <c r="R289" s="83"/>
    </row>
    <row r="290" spans="1:18" s="14" customFormat="1" ht="18" customHeight="1" thickTop="1">
      <c r="A290" s="423"/>
      <c r="D290" s="83"/>
      <c r="E290" s="83"/>
      <c r="F290" s="83"/>
      <c r="G290" s="83"/>
      <c r="H290" s="83"/>
      <c r="I290" s="83"/>
      <c r="J290" s="83"/>
      <c r="K290" s="89"/>
      <c r="L290" s="83"/>
      <c r="M290" s="294"/>
      <c r="N290" s="83"/>
      <c r="O290" s="83"/>
      <c r="P290" s="83"/>
      <c r="Q290" s="83"/>
      <c r="R290" s="83"/>
    </row>
    <row r="291" spans="1:18" s="14" customFormat="1" ht="18" customHeight="1">
      <c r="A291" s="423"/>
      <c r="D291" s="83"/>
      <c r="E291" s="83"/>
      <c r="F291" s="83"/>
      <c r="G291" s="83"/>
      <c r="H291" s="83"/>
      <c r="I291" s="83"/>
      <c r="J291" s="83"/>
      <c r="K291" s="89"/>
      <c r="L291" s="83"/>
      <c r="M291" s="294"/>
      <c r="N291" s="83"/>
      <c r="O291" s="83"/>
      <c r="P291" s="83"/>
      <c r="Q291" s="83"/>
      <c r="R291" s="83"/>
    </row>
    <row r="292" spans="1:18" s="14" customFormat="1" ht="18" customHeight="1">
      <c r="A292" s="423"/>
      <c r="D292" s="83"/>
      <c r="E292" s="83"/>
      <c r="F292" s="83"/>
      <c r="G292" s="83"/>
      <c r="H292" s="83"/>
      <c r="I292" s="83"/>
      <c r="J292" s="83"/>
      <c r="K292" s="89"/>
      <c r="L292" s="83"/>
      <c r="M292" s="294"/>
      <c r="N292" s="83"/>
      <c r="O292" s="83"/>
      <c r="P292" s="83"/>
      <c r="Q292" s="83"/>
      <c r="R292" s="83"/>
    </row>
    <row r="293" spans="1:19" s="14" customFormat="1" ht="18" customHeight="1">
      <c r="A293" s="423">
        <v>19</v>
      </c>
      <c r="B293" s="413" t="s">
        <v>102</v>
      </c>
      <c r="C293" s="72"/>
      <c r="D293" s="90"/>
      <c r="E293" s="90"/>
      <c r="F293" s="90"/>
      <c r="G293" s="91"/>
      <c r="H293" s="91"/>
      <c r="I293" s="92"/>
      <c r="J293" s="92"/>
      <c r="K293" s="91"/>
      <c r="L293" s="91"/>
      <c r="M293" s="295"/>
      <c r="N293" s="91"/>
      <c r="O293" s="91"/>
      <c r="P293" s="295"/>
      <c r="Q293" s="91"/>
      <c r="R293" s="92"/>
      <c r="S293" s="93"/>
    </row>
    <row r="294" spans="1:19" s="14" customFormat="1" ht="18" customHeight="1">
      <c r="A294" s="423"/>
      <c r="B294" s="61"/>
      <c r="C294" s="72"/>
      <c r="D294" s="90"/>
      <c r="E294" s="90"/>
      <c r="F294" s="90"/>
      <c r="G294" s="91"/>
      <c r="H294" s="91"/>
      <c r="I294" s="92"/>
      <c r="J294" s="92"/>
      <c r="K294" s="91"/>
      <c r="L294" s="91"/>
      <c r="M294" s="91"/>
      <c r="N294" s="91"/>
      <c r="O294" s="91"/>
      <c r="P294" s="295"/>
      <c r="Q294" s="91"/>
      <c r="R294" s="92"/>
      <c r="S294" s="93"/>
    </row>
    <row r="295" spans="1:19" s="14" customFormat="1" ht="18" customHeight="1">
      <c r="A295" s="423"/>
      <c r="B295" s="61"/>
      <c r="C295" s="72"/>
      <c r="D295" s="90"/>
      <c r="E295" s="90"/>
      <c r="F295" s="90"/>
      <c r="G295" s="91"/>
      <c r="H295" s="91"/>
      <c r="I295" s="92"/>
      <c r="J295" s="92"/>
      <c r="K295" s="91"/>
      <c r="L295" s="91"/>
      <c r="M295" s="91"/>
      <c r="N295" s="91"/>
      <c r="O295" s="91"/>
      <c r="P295" s="295"/>
      <c r="Q295" s="91"/>
      <c r="R295" s="92"/>
      <c r="S295" s="93"/>
    </row>
    <row r="296" spans="1:19" s="14" customFormat="1" ht="18" customHeight="1">
      <c r="A296" s="423"/>
      <c r="B296" s="61"/>
      <c r="C296" s="72"/>
      <c r="D296" s="90"/>
      <c r="E296" s="90"/>
      <c r="F296" s="90"/>
      <c r="G296" s="91"/>
      <c r="H296" s="91"/>
      <c r="I296" s="92"/>
      <c r="J296" s="92"/>
      <c r="K296" s="91"/>
      <c r="L296" s="91"/>
      <c r="M296" s="91"/>
      <c r="N296" s="91"/>
      <c r="O296" s="91"/>
      <c r="P296" s="295"/>
      <c r="Q296" s="91"/>
      <c r="R296" s="92"/>
      <c r="S296" s="93"/>
    </row>
    <row r="297" spans="1:19" s="14" customFormat="1" ht="18" customHeight="1">
      <c r="A297" s="423"/>
      <c r="B297" s="61"/>
      <c r="C297" s="72"/>
      <c r="D297" s="90"/>
      <c r="E297" s="90"/>
      <c r="F297" s="90"/>
      <c r="G297" s="91"/>
      <c r="H297" s="91"/>
      <c r="I297" s="92"/>
      <c r="J297" s="92"/>
      <c r="K297" s="91"/>
      <c r="L297" s="91"/>
      <c r="M297" s="91"/>
      <c r="N297" s="91"/>
      <c r="O297" s="91"/>
      <c r="P297" s="295"/>
      <c r="Q297" s="91"/>
      <c r="R297" s="92"/>
      <c r="S297" s="93"/>
    </row>
    <row r="298" spans="1:18" s="14" customFormat="1" ht="18" customHeight="1">
      <c r="A298" s="423">
        <v>20</v>
      </c>
      <c r="B298" s="413" t="s">
        <v>148</v>
      </c>
      <c r="C298" s="66"/>
      <c r="D298" s="50"/>
      <c r="E298" s="50"/>
      <c r="F298" s="50"/>
      <c r="G298" s="63"/>
      <c r="H298" s="63"/>
      <c r="I298" s="18"/>
      <c r="J298" s="18"/>
      <c r="K298" s="63"/>
      <c r="L298" s="63"/>
      <c r="M298" s="63"/>
      <c r="N298" s="63"/>
      <c r="O298" s="63"/>
      <c r="P298" s="63"/>
      <c r="Q298" s="63"/>
      <c r="R298" s="18"/>
    </row>
    <row r="299" spans="1:18" s="14" customFormat="1" ht="18" customHeight="1">
      <c r="A299" s="423"/>
      <c r="B299" s="65"/>
      <c r="C299" s="66"/>
      <c r="D299" s="50"/>
      <c r="E299" s="50"/>
      <c r="F299" s="50"/>
      <c r="G299" s="63"/>
      <c r="H299" s="63"/>
      <c r="I299" s="18"/>
      <c r="J299" s="18"/>
      <c r="K299" s="63"/>
      <c r="L299" s="63"/>
      <c r="M299" s="63"/>
      <c r="N299" s="63"/>
      <c r="O299" s="63"/>
      <c r="P299" s="63"/>
      <c r="Q299" s="63"/>
      <c r="R299" s="18"/>
    </row>
    <row r="300" spans="1:18" s="14" customFormat="1" ht="18" customHeight="1">
      <c r="A300" s="425"/>
      <c r="B300" s="50"/>
      <c r="C300" s="66"/>
      <c r="D300" s="50"/>
      <c r="E300" s="50"/>
      <c r="F300" s="50"/>
      <c r="G300" s="63"/>
      <c r="H300" s="63"/>
      <c r="I300" s="18"/>
      <c r="J300" s="18"/>
      <c r="K300" s="63"/>
      <c r="L300" s="63"/>
      <c r="M300" s="63"/>
      <c r="N300" s="63"/>
      <c r="O300" s="63"/>
      <c r="P300" s="63"/>
      <c r="Q300" s="63"/>
      <c r="R300" s="18"/>
    </row>
    <row r="301" spans="1:17" s="14" customFormat="1" ht="18" customHeight="1">
      <c r="A301" s="425"/>
      <c r="B301" s="94"/>
      <c r="C301" s="95"/>
      <c r="D301" s="94"/>
      <c r="E301" s="94"/>
      <c r="F301" s="94"/>
      <c r="G301" s="89"/>
      <c r="H301" s="17"/>
      <c r="I301" s="96"/>
      <c r="J301" s="97"/>
      <c r="K301" s="96"/>
      <c r="L301" s="17"/>
      <c r="M301" s="17"/>
      <c r="N301" s="17"/>
      <c r="O301" s="17"/>
      <c r="P301" s="17"/>
      <c r="Q301" s="17"/>
    </row>
    <row r="302" spans="1:17" s="14" customFormat="1" ht="18" customHeight="1">
      <c r="A302" s="425"/>
      <c r="B302" s="94"/>
      <c r="C302" s="95"/>
      <c r="D302" s="94"/>
      <c r="E302" s="94"/>
      <c r="F302" s="94"/>
      <c r="G302" s="89"/>
      <c r="H302" s="17"/>
      <c r="I302" s="96"/>
      <c r="J302" s="97"/>
      <c r="K302" s="96"/>
      <c r="L302" s="17"/>
      <c r="M302" s="17"/>
      <c r="N302" s="17"/>
      <c r="O302" s="17"/>
      <c r="P302" s="17"/>
      <c r="Q302" s="17"/>
    </row>
    <row r="303" spans="1:17" s="14" customFormat="1" ht="18" customHeight="1">
      <c r="A303" s="425"/>
      <c r="B303" s="94"/>
      <c r="C303" s="95"/>
      <c r="D303" s="94"/>
      <c r="E303" s="94"/>
      <c r="F303" s="94"/>
      <c r="H303" s="17"/>
      <c r="I303" s="318" t="s">
        <v>103</v>
      </c>
      <c r="J303" s="318"/>
      <c r="K303" s="318" t="s">
        <v>156</v>
      </c>
      <c r="L303" s="319"/>
      <c r="M303" s="56"/>
      <c r="N303" s="17"/>
      <c r="O303" s="17"/>
      <c r="P303" s="17"/>
      <c r="Q303" s="17"/>
    </row>
    <row r="304" spans="1:17" s="14" customFormat="1" ht="18" customHeight="1">
      <c r="A304" s="425"/>
      <c r="B304" s="94"/>
      <c r="C304" s="95"/>
      <c r="D304" s="94"/>
      <c r="E304" s="94"/>
      <c r="F304" s="94"/>
      <c r="H304" s="17"/>
      <c r="I304" s="318" t="s">
        <v>104</v>
      </c>
      <c r="J304" s="318"/>
      <c r="K304" s="318" t="s">
        <v>104</v>
      </c>
      <c r="L304" s="319"/>
      <c r="M304" s="319" t="s">
        <v>10</v>
      </c>
      <c r="N304" s="17"/>
      <c r="O304" s="17"/>
      <c r="P304" s="17"/>
      <c r="Q304" s="17"/>
    </row>
    <row r="305" spans="1:17" s="14" customFormat="1" ht="18" customHeight="1">
      <c r="A305" s="425"/>
      <c r="B305" s="94"/>
      <c r="C305" s="95"/>
      <c r="D305" s="94"/>
      <c r="E305" s="94"/>
      <c r="F305" s="94"/>
      <c r="G305" s="96"/>
      <c r="H305" s="17"/>
      <c r="I305" s="318" t="s">
        <v>4</v>
      </c>
      <c r="J305" s="318"/>
      <c r="K305" s="318" t="s">
        <v>4</v>
      </c>
      <c r="L305" s="319"/>
      <c r="M305" s="319" t="s">
        <v>4</v>
      </c>
      <c r="N305" s="17"/>
      <c r="O305" s="17"/>
      <c r="P305" s="17"/>
      <c r="Q305" s="17"/>
    </row>
    <row r="306" spans="1:17" s="14" customFormat="1" ht="10.5" customHeight="1">
      <c r="A306" s="425"/>
      <c r="B306" s="94"/>
      <c r="C306" s="95"/>
      <c r="D306" s="94"/>
      <c r="E306" s="94"/>
      <c r="F306" s="94"/>
      <c r="G306" s="96"/>
      <c r="H306" s="17"/>
      <c r="I306" s="271"/>
      <c r="J306" s="271"/>
      <c r="K306" s="271"/>
      <c r="L306" s="272"/>
      <c r="M306" s="272"/>
      <c r="N306" s="17"/>
      <c r="O306" s="17"/>
      <c r="P306" s="17"/>
      <c r="Q306" s="17"/>
    </row>
    <row r="307" spans="1:17" s="14" customFormat="1" ht="18" customHeight="1">
      <c r="A307" s="425"/>
      <c r="B307" s="94" t="s">
        <v>149</v>
      </c>
      <c r="C307" s="95"/>
      <c r="D307" s="94"/>
      <c r="E307" s="94"/>
      <c r="F307" s="94"/>
      <c r="G307" s="96"/>
      <c r="H307" s="17"/>
      <c r="I307" s="97"/>
      <c r="J307" s="97"/>
      <c r="K307" s="97"/>
      <c r="L307" s="17"/>
      <c r="M307" s="17"/>
      <c r="N307" s="17"/>
      <c r="O307" s="17"/>
      <c r="P307" s="17"/>
      <c r="Q307" s="17"/>
    </row>
    <row r="308" spans="1:22" s="14" customFormat="1" ht="18" customHeight="1">
      <c r="A308" s="425"/>
      <c r="B308" s="95" t="s">
        <v>196</v>
      </c>
      <c r="C308" s="387"/>
      <c r="D308" s="94"/>
      <c r="E308" s="94"/>
      <c r="F308" s="94"/>
      <c r="H308" s="98">
        <v>340941</v>
      </c>
      <c r="I308" s="390">
        <v>39952000</v>
      </c>
      <c r="J308" s="390"/>
      <c r="K308" s="389">
        <v>302823000</v>
      </c>
      <c r="L308" s="391"/>
      <c r="M308" s="358">
        <f>SUM(I308:K308)</f>
        <v>342775000</v>
      </c>
      <c r="N308" s="17"/>
      <c r="O308" s="17"/>
      <c r="P308" s="17"/>
      <c r="Q308" s="463"/>
      <c r="R308" s="463"/>
      <c r="S308" s="461"/>
      <c r="T308" s="461"/>
      <c r="U308" s="302"/>
      <c r="V308" s="68"/>
    </row>
    <row r="309" spans="1:22" s="14" customFormat="1" ht="18" customHeight="1">
      <c r="A309" s="425"/>
      <c r="B309" s="95" t="s">
        <v>197</v>
      </c>
      <c r="C309" s="387"/>
      <c r="D309" s="94"/>
      <c r="E309" s="94"/>
      <c r="F309" s="94"/>
      <c r="H309" s="98"/>
      <c r="I309" s="389">
        <v>30000000</v>
      </c>
      <c r="J309" s="390"/>
      <c r="K309" s="358">
        <v>246000000</v>
      </c>
      <c r="L309" s="391"/>
      <c r="M309" s="358">
        <f>SUM(I309:K309)</f>
        <v>276000000</v>
      </c>
      <c r="N309" s="17"/>
      <c r="O309" s="17"/>
      <c r="P309" s="17"/>
      <c r="Q309" s="299"/>
      <c r="R309" s="299"/>
      <c r="S309" s="296"/>
      <c r="T309" s="296"/>
      <c r="U309" s="302"/>
      <c r="V309" s="68"/>
    </row>
    <row r="310" spans="1:22" s="14" customFormat="1" ht="18" customHeight="1">
      <c r="A310" s="425"/>
      <c r="B310" s="95" t="s">
        <v>266</v>
      </c>
      <c r="C310" s="387"/>
      <c r="D310" s="94"/>
      <c r="E310" s="94"/>
      <c r="F310" s="94"/>
      <c r="H310" s="17"/>
      <c r="I310" s="389">
        <v>70000000</v>
      </c>
      <c r="J310" s="391"/>
      <c r="K310" s="326">
        <v>0</v>
      </c>
      <c r="L310" s="391"/>
      <c r="M310" s="358">
        <f>SUM(I310:K310)</f>
        <v>70000000</v>
      </c>
      <c r="N310" s="17"/>
      <c r="O310" s="17"/>
      <c r="P310" s="17"/>
      <c r="Q310" s="299"/>
      <c r="R310" s="299"/>
      <c r="S310" s="296"/>
      <c r="T310" s="296"/>
      <c r="U310" s="302"/>
      <c r="V310" s="68"/>
    </row>
    <row r="311" spans="1:22" s="14" customFormat="1" ht="18" customHeight="1">
      <c r="A311" s="425"/>
      <c r="B311" s="95" t="s">
        <v>198</v>
      </c>
      <c r="C311" s="387"/>
      <c r="D311" s="94"/>
      <c r="E311" s="94"/>
      <c r="F311" s="94"/>
      <c r="H311" s="17"/>
      <c r="I311" s="389">
        <v>10000000</v>
      </c>
      <c r="J311" s="391"/>
      <c r="K311" s="358">
        <v>15000000</v>
      </c>
      <c r="L311" s="391"/>
      <c r="M311" s="358">
        <f>SUM(I311:K311)</f>
        <v>25000000</v>
      </c>
      <c r="N311" s="17"/>
      <c r="O311" s="17"/>
      <c r="P311" s="17"/>
      <c r="Q311" s="299"/>
      <c r="R311" s="299"/>
      <c r="S311" s="296"/>
      <c r="T311" s="296"/>
      <c r="U311" s="302"/>
      <c r="V311" s="68"/>
    </row>
    <row r="312" spans="1:22" s="14" customFormat="1" ht="18" customHeight="1">
      <c r="A312" s="425"/>
      <c r="B312" s="95" t="s">
        <v>279</v>
      </c>
      <c r="C312" s="387"/>
      <c r="D312" s="94"/>
      <c r="E312" s="94"/>
      <c r="F312" s="94"/>
      <c r="H312" s="17"/>
      <c r="I312" s="389">
        <v>1985000</v>
      </c>
      <c r="J312" s="391"/>
      <c r="K312" s="358">
        <v>7773000</v>
      </c>
      <c r="L312" s="391"/>
      <c r="M312" s="358">
        <f>SUM(I312:K312)</f>
        <v>9758000</v>
      </c>
      <c r="N312" s="17"/>
      <c r="O312" s="17"/>
      <c r="P312" s="17"/>
      <c r="Q312" s="463"/>
      <c r="R312" s="463"/>
      <c r="S312" s="296"/>
      <c r="T312" s="296"/>
      <c r="U312" s="302"/>
      <c r="V312" s="68"/>
    </row>
    <row r="313" spans="1:22" s="14" customFormat="1" ht="18" customHeight="1">
      <c r="A313" s="425"/>
      <c r="B313" s="95" t="s">
        <v>199</v>
      </c>
      <c r="C313" s="387"/>
      <c r="D313" s="94"/>
      <c r="E313" s="94"/>
      <c r="F313" s="94"/>
      <c r="G313" s="10"/>
      <c r="H313" s="17"/>
      <c r="I313" s="389">
        <v>8000000</v>
      </c>
      <c r="J313" s="392"/>
      <c r="K313" s="464">
        <v>0</v>
      </c>
      <c r="L313" s="464"/>
      <c r="M313" s="358">
        <f>SUM(I313:L313)</f>
        <v>8000000</v>
      </c>
      <c r="P313" s="17"/>
      <c r="Q313" s="461"/>
      <c r="R313" s="461"/>
      <c r="S313" s="461"/>
      <c r="T313" s="461"/>
      <c r="U313" s="302"/>
      <c r="V313" s="68"/>
    </row>
    <row r="314" spans="1:22" s="14" customFormat="1" ht="18" customHeight="1">
      <c r="A314" s="426"/>
      <c r="B314" s="387"/>
      <c r="D314" s="94"/>
      <c r="E314" s="94"/>
      <c r="F314" s="94"/>
      <c r="H314" s="17"/>
      <c r="I314" s="393">
        <f>SUM(I308:J313)</f>
        <v>159937000</v>
      </c>
      <c r="J314" s="393"/>
      <c r="K314" s="393">
        <f>SUM(K308:L313)</f>
        <v>571596000</v>
      </c>
      <c r="L314" s="393"/>
      <c r="M314" s="394">
        <f>SUM(I314:K314)</f>
        <v>731533000</v>
      </c>
      <c r="N314" s="17"/>
      <c r="O314" s="17"/>
      <c r="P314" s="17"/>
      <c r="Q314" s="461"/>
      <c r="R314" s="461"/>
      <c r="S314" s="461"/>
      <c r="T314" s="461"/>
      <c r="U314" s="302"/>
      <c r="V314" s="68"/>
    </row>
    <row r="315" spans="1:22" s="14" customFormat="1" ht="18" customHeight="1">
      <c r="A315" s="426"/>
      <c r="B315" s="98"/>
      <c r="D315" s="94"/>
      <c r="E315" s="94"/>
      <c r="F315" s="94"/>
      <c r="G315" s="388"/>
      <c r="H315" s="17"/>
      <c r="I315" s="297"/>
      <c r="J315" s="297"/>
      <c r="K315" s="297"/>
      <c r="L315" s="298"/>
      <c r="M315" s="17"/>
      <c r="N315" s="17"/>
      <c r="O315" s="17"/>
      <c r="P315" s="17"/>
      <c r="Q315" s="297"/>
      <c r="R315" s="297"/>
      <c r="S315" s="297"/>
      <c r="T315" s="297"/>
      <c r="U315" s="302"/>
      <c r="V315" s="68"/>
    </row>
    <row r="316" spans="1:22" s="14" customFormat="1" ht="18" customHeight="1">
      <c r="A316" s="426"/>
      <c r="B316" s="98" t="s">
        <v>150</v>
      </c>
      <c r="C316" s="95"/>
      <c r="D316" s="94"/>
      <c r="E316" s="94"/>
      <c r="F316" s="94"/>
      <c r="G316" s="17"/>
      <c r="H316" s="17"/>
      <c r="I316" s="297"/>
      <c r="J316" s="297"/>
      <c r="K316" s="297"/>
      <c r="L316" s="298"/>
      <c r="M316" s="17"/>
      <c r="N316" s="17"/>
      <c r="O316" s="17"/>
      <c r="P316" s="17"/>
      <c r="Q316" s="297"/>
      <c r="R316" s="297"/>
      <c r="S316" s="297"/>
      <c r="T316" s="297"/>
      <c r="U316" s="302"/>
      <c r="V316" s="68"/>
    </row>
    <row r="317" spans="1:22" s="14" customFormat="1" ht="18" customHeight="1">
      <c r="A317" s="426"/>
      <c r="B317" s="112" t="s">
        <v>200</v>
      </c>
      <c r="C317" s="95"/>
      <c r="D317" s="94"/>
      <c r="E317" s="94"/>
      <c r="F317" s="94"/>
      <c r="H317" s="17"/>
      <c r="I317" s="402">
        <v>0</v>
      </c>
      <c r="J317" s="402"/>
      <c r="K317" s="391">
        <v>80000000</v>
      </c>
      <c r="L317" s="391"/>
      <c r="M317" s="398">
        <f>SUM(I317:L317)</f>
        <v>80000000</v>
      </c>
      <c r="N317" s="17"/>
      <c r="O317" s="17"/>
      <c r="P317" s="17"/>
      <c r="Q317" s="297"/>
      <c r="R317" s="297"/>
      <c r="S317" s="297"/>
      <c r="T317" s="297"/>
      <c r="U317" s="302"/>
      <c r="V317" s="68"/>
    </row>
    <row r="318" spans="1:22" s="14" customFormat="1" ht="18" customHeight="1">
      <c r="A318" s="426"/>
      <c r="B318" s="112" t="s">
        <v>267</v>
      </c>
      <c r="C318" s="95"/>
      <c r="D318" s="94"/>
      <c r="E318" s="94"/>
      <c r="F318" s="94"/>
      <c r="G318" s="17"/>
      <c r="H318" s="17"/>
      <c r="I318" s="401">
        <v>8259000</v>
      </c>
      <c r="J318" s="391"/>
      <c r="K318" s="402">
        <v>0</v>
      </c>
      <c r="L318" s="402"/>
      <c r="M318" s="398">
        <f>SUM(I318:L318)</f>
        <v>8259000</v>
      </c>
      <c r="N318" s="17"/>
      <c r="O318" s="17"/>
      <c r="P318" s="17"/>
      <c r="Q318" s="461"/>
      <c r="R318" s="461"/>
      <c r="S318" s="461"/>
      <c r="T318" s="461"/>
      <c r="U318" s="302"/>
      <c r="V318" s="68"/>
    </row>
    <row r="319" spans="1:22" s="14" customFormat="1" ht="18" customHeight="1">
      <c r="A319" s="426"/>
      <c r="B319" s="112" t="s">
        <v>266</v>
      </c>
      <c r="C319" s="95"/>
      <c r="D319" s="94"/>
      <c r="E319" s="94"/>
      <c r="F319" s="94"/>
      <c r="G319" s="17"/>
      <c r="H319" s="17"/>
      <c r="I319" s="401">
        <v>2506000</v>
      </c>
      <c r="J319" s="391"/>
      <c r="K319" s="403">
        <v>0</v>
      </c>
      <c r="L319" s="403"/>
      <c r="M319" s="398">
        <f>SUM(I319:L319)</f>
        <v>2506000</v>
      </c>
      <c r="N319" s="97"/>
      <c r="O319" s="17"/>
      <c r="P319" s="17"/>
      <c r="Q319" s="461"/>
      <c r="R319" s="461"/>
      <c r="S319" s="461"/>
      <c r="T319" s="461"/>
      <c r="U319" s="302"/>
      <c r="V319" s="68"/>
    </row>
    <row r="320" spans="1:22" s="14" customFormat="1" ht="18" customHeight="1">
      <c r="A320" s="426"/>
      <c r="B320" s="98"/>
      <c r="C320" s="95"/>
      <c r="D320" s="94"/>
      <c r="E320" s="94"/>
      <c r="F320" s="94"/>
      <c r="G320" s="17"/>
      <c r="H320" s="17"/>
      <c r="I320" s="393">
        <f>SUM(I317:J319)</f>
        <v>10765000</v>
      </c>
      <c r="J320" s="393"/>
      <c r="K320" s="393">
        <f>SUM(K317:L319)</f>
        <v>80000000</v>
      </c>
      <c r="L320" s="393"/>
      <c r="M320" s="393">
        <f>SUM(M317:N319)</f>
        <v>90765000</v>
      </c>
      <c r="N320" s="395"/>
      <c r="O320" s="17"/>
      <c r="P320" s="17"/>
      <c r="Q320" s="461"/>
      <c r="R320" s="461"/>
      <c r="S320" s="461"/>
      <c r="T320" s="461"/>
      <c r="U320" s="302"/>
      <c r="V320" s="68"/>
    </row>
    <row r="321" spans="1:22" s="14" customFormat="1" ht="18" customHeight="1">
      <c r="A321" s="426"/>
      <c r="B321" s="98"/>
      <c r="C321" s="95"/>
      <c r="D321" s="94"/>
      <c r="E321" s="94"/>
      <c r="F321" s="94"/>
      <c r="H321" s="17"/>
      <c r="I321" s="399"/>
      <c r="J321" s="399"/>
      <c r="K321" s="399"/>
      <c r="L321" s="399"/>
      <c r="M321" s="399"/>
      <c r="N321" s="97"/>
      <c r="O321" s="17"/>
      <c r="P321" s="17"/>
      <c r="Q321" s="297"/>
      <c r="R321" s="297"/>
      <c r="S321" s="297"/>
      <c r="T321" s="297"/>
      <c r="U321" s="302"/>
      <c r="V321" s="68"/>
    </row>
    <row r="322" spans="1:22" s="14" customFormat="1" ht="18" customHeight="1" thickBot="1">
      <c r="A322" s="426"/>
      <c r="B322" s="98"/>
      <c r="C322" s="95"/>
      <c r="D322" s="94"/>
      <c r="E322" s="94"/>
      <c r="F322" s="94"/>
      <c r="G322" s="17"/>
      <c r="H322" s="17"/>
      <c r="I322" s="400">
        <f>I314+I320</f>
        <v>170702000</v>
      </c>
      <c r="J322" s="400"/>
      <c r="K322" s="400">
        <f>K314+K320</f>
        <v>651596000</v>
      </c>
      <c r="L322" s="400"/>
      <c r="M322" s="400">
        <f>M314+M320</f>
        <v>822298000</v>
      </c>
      <c r="N322" s="17"/>
      <c r="O322" s="17"/>
      <c r="P322" s="17"/>
      <c r="Q322" s="461"/>
      <c r="R322" s="461"/>
      <c r="S322" s="461"/>
      <c r="T322" s="461"/>
      <c r="U322" s="302"/>
      <c r="V322" s="68"/>
    </row>
    <row r="323" spans="1:22" s="14" customFormat="1" ht="18" customHeight="1" thickTop="1">
      <c r="A323" s="426"/>
      <c r="B323" s="98"/>
      <c r="C323" s="95"/>
      <c r="D323" s="94"/>
      <c r="E323" s="94"/>
      <c r="F323" s="94"/>
      <c r="G323" s="17"/>
      <c r="H323" s="17"/>
      <c r="I323" s="397"/>
      <c r="J323" s="397"/>
      <c r="K323" s="397"/>
      <c r="L323" s="396"/>
      <c r="M323" s="396"/>
      <c r="N323" s="17"/>
      <c r="O323" s="17"/>
      <c r="P323" s="17"/>
      <c r="Q323" s="297"/>
      <c r="R323" s="68"/>
      <c r="S323" s="68"/>
      <c r="T323" s="68"/>
      <c r="U323" s="68"/>
      <c r="V323" s="68"/>
    </row>
    <row r="324" spans="1:22" s="14" customFormat="1" ht="18" customHeight="1">
      <c r="A324" s="423">
        <v>21</v>
      </c>
      <c r="B324" s="65" t="s">
        <v>184</v>
      </c>
      <c r="C324" s="50"/>
      <c r="D324" s="50"/>
      <c r="E324" s="50"/>
      <c r="F324" s="50"/>
      <c r="K324" s="63"/>
      <c r="L324" s="60"/>
      <c r="M324" s="60"/>
      <c r="N324" s="60"/>
      <c r="O324" s="60"/>
      <c r="P324" s="60"/>
      <c r="Q324" s="303"/>
      <c r="R324" s="304"/>
      <c r="S324" s="68"/>
      <c r="T324" s="68"/>
      <c r="U324" s="68"/>
      <c r="V324" s="68"/>
    </row>
    <row r="325" spans="1:22" s="14" customFormat="1" ht="18" customHeight="1">
      <c r="A325" s="423"/>
      <c r="B325" s="65"/>
      <c r="C325" s="50"/>
      <c r="D325" s="50"/>
      <c r="E325" s="50"/>
      <c r="F325" s="50"/>
      <c r="K325" s="63"/>
      <c r="L325" s="60"/>
      <c r="M325" s="60"/>
      <c r="N325" s="60"/>
      <c r="O325" s="60"/>
      <c r="P325" s="60"/>
      <c r="Q325" s="303"/>
      <c r="R325" s="304"/>
      <c r="S325" s="68"/>
      <c r="T325" s="68"/>
      <c r="U325" s="68"/>
      <c r="V325" s="68"/>
    </row>
    <row r="326" spans="1:18" s="14" customFormat="1" ht="18" customHeight="1">
      <c r="A326" s="423"/>
      <c r="B326" s="65"/>
      <c r="C326" s="50"/>
      <c r="D326" s="50"/>
      <c r="E326" s="50"/>
      <c r="F326" s="50"/>
      <c r="K326" s="63"/>
      <c r="L326" s="60"/>
      <c r="M326" s="60"/>
      <c r="N326" s="60"/>
      <c r="O326" s="60"/>
      <c r="P326" s="60"/>
      <c r="Q326" s="60"/>
      <c r="R326" s="57"/>
    </row>
    <row r="327" spans="1:18" s="14" customFormat="1" ht="18" customHeight="1">
      <c r="A327" s="423"/>
      <c r="B327" s="65"/>
      <c r="C327" s="50"/>
      <c r="D327" s="50"/>
      <c r="E327" s="50"/>
      <c r="F327" s="50"/>
      <c r="K327" s="63"/>
      <c r="L327" s="60"/>
      <c r="M327" s="60"/>
      <c r="N327" s="60"/>
      <c r="O327" s="60"/>
      <c r="P327" s="60"/>
      <c r="Q327" s="60"/>
      <c r="R327" s="57"/>
    </row>
    <row r="328" spans="1:18" s="14" customFormat="1" ht="18" customHeight="1">
      <c r="A328" s="423"/>
      <c r="B328" s="65"/>
      <c r="C328" s="50"/>
      <c r="D328" s="50"/>
      <c r="E328" s="50"/>
      <c r="F328" s="50"/>
      <c r="K328" s="63"/>
      <c r="L328" s="60"/>
      <c r="M328" s="60"/>
      <c r="N328" s="60"/>
      <c r="O328" s="60"/>
      <c r="P328" s="60"/>
      <c r="Q328" s="60"/>
      <c r="R328" s="57"/>
    </row>
    <row r="329" spans="1:18" s="14" customFormat="1" ht="18" customHeight="1">
      <c r="A329" s="423"/>
      <c r="B329" s="65"/>
      <c r="C329" s="50"/>
      <c r="D329" s="50"/>
      <c r="E329" s="50"/>
      <c r="F329" s="50"/>
      <c r="K329" s="63"/>
      <c r="L329" s="60"/>
      <c r="M329" s="60"/>
      <c r="N329" s="60"/>
      <c r="O329" s="60"/>
      <c r="P329" s="60"/>
      <c r="Q329" s="60"/>
      <c r="R329" s="57"/>
    </row>
    <row r="330" spans="1:18" s="14" customFormat="1" ht="18" customHeight="1">
      <c r="A330" s="423">
        <v>22</v>
      </c>
      <c r="B330" s="99" t="s">
        <v>185</v>
      </c>
      <c r="C330" s="74"/>
      <c r="D330" s="70"/>
      <c r="E330" s="70"/>
      <c r="F330" s="70"/>
      <c r="G330" s="100"/>
      <c r="H330" s="100"/>
      <c r="I330" s="101"/>
      <c r="J330" s="101"/>
      <c r="K330" s="101"/>
      <c r="L330" s="101"/>
      <c r="M330" s="101"/>
      <c r="N330" s="101"/>
      <c r="O330" s="101"/>
      <c r="P330" s="101"/>
      <c r="Q330" s="101"/>
      <c r="R330" s="101"/>
    </row>
    <row r="331" spans="1:18" s="14" customFormat="1" ht="18" customHeight="1">
      <c r="A331" s="423"/>
      <c r="B331" s="99"/>
      <c r="C331" s="74"/>
      <c r="D331" s="70"/>
      <c r="E331" s="70"/>
      <c r="F331" s="70"/>
      <c r="G331" s="100"/>
      <c r="H331" s="100"/>
      <c r="I331" s="101"/>
      <c r="J331" s="101"/>
      <c r="K331" s="101"/>
      <c r="L331" s="101"/>
      <c r="M331" s="101"/>
      <c r="N331" s="101"/>
      <c r="O331" s="101"/>
      <c r="P331" s="101"/>
      <c r="Q331" s="101"/>
      <c r="R331" s="101"/>
    </row>
    <row r="332" spans="1:18" s="14" customFormat="1" ht="18" customHeight="1">
      <c r="A332" s="423"/>
      <c r="B332" s="113"/>
      <c r="C332" s="71"/>
      <c r="D332" s="71"/>
      <c r="E332" s="71"/>
      <c r="F332" s="71"/>
      <c r="G332" s="71"/>
      <c r="H332" s="71"/>
      <c r="I332" s="71"/>
      <c r="J332" s="71"/>
      <c r="K332" s="71"/>
      <c r="L332" s="71"/>
      <c r="M332" s="71"/>
      <c r="N332" s="71"/>
      <c r="O332" s="71"/>
      <c r="P332" s="71"/>
      <c r="Q332" s="71"/>
      <c r="R332" s="71"/>
    </row>
    <row r="333" spans="1:18" s="14" customFormat="1" ht="18" customHeight="1">
      <c r="A333" s="423"/>
      <c r="B333" s="113"/>
      <c r="C333" s="71"/>
      <c r="D333" s="71"/>
      <c r="E333" s="71"/>
      <c r="F333" s="71"/>
      <c r="G333" s="71"/>
      <c r="H333" s="71"/>
      <c r="I333" s="71"/>
      <c r="J333" s="71"/>
      <c r="K333" s="71"/>
      <c r="L333" s="71"/>
      <c r="M333" s="71"/>
      <c r="N333" s="71"/>
      <c r="O333" s="71"/>
      <c r="P333" s="71"/>
      <c r="Q333" s="71"/>
      <c r="R333" s="71"/>
    </row>
    <row r="334" spans="1:18" s="14" customFormat="1" ht="18" customHeight="1">
      <c r="A334" s="423"/>
      <c r="B334" s="113"/>
      <c r="C334" s="71"/>
      <c r="D334" s="71"/>
      <c r="E334" s="71"/>
      <c r="F334" s="71"/>
      <c r="G334" s="71"/>
      <c r="H334" s="71"/>
      <c r="I334" s="71"/>
      <c r="J334" s="71"/>
      <c r="K334" s="71"/>
      <c r="L334" s="71"/>
      <c r="M334" s="71"/>
      <c r="N334" s="71"/>
      <c r="O334" s="71"/>
      <c r="P334" s="71"/>
      <c r="Q334" s="71"/>
      <c r="R334" s="71"/>
    </row>
    <row r="335" spans="1:18" s="14" customFormat="1" ht="18" customHeight="1">
      <c r="A335" s="423">
        <v>23</v>
      </c>
      <c r="B335" s="61" t="s">
        <v>105</v>
      </c>
      <c r="C335" s="57"/>
      <c r="D335" s="57"/>
      <c r="E335" s="57"/>
      <c r="F335" s="57"/>
      <c r="G335" s="57"/>
      <c r="H335" s="57"/>
      <c r="I335" s="57"/>
      <c r="J335" s="57"/>
      <c r="K335" s="60"/>
      <c r="L335" s="60"/>
      <c r="M335" s="60"/>
      <c r="N335" s="60"/>
      <c r="O335" s="60"/>
      <c r="P335" s="60"/>
      <c r="Q335" s="60"/>
      <c r="R335" s="57"/>
    </row>
    <row r="336" spans="1:18" s="14" customFormat="1" ht="18" customHeight="1">
      <c r="A336" s="423"/>
      <c r="B336" s="61"/>
      <c r="C336" s="57"/>
      <c r="D336" s="57"/>
      <c r="E336" s="57"/>
      <c r="F336" s="57"/>
      <c r="G336" s="57"/>
      <c r="H336" s="57"/>
      <c r="I336" s="57"/>
      <c r="J336" s="57"/>
      <c r="K336" s="60"/>
      <c r="L336" s="60"/>
      <c r="M336" s="60"/>
      <c r="N336" s="60"/>
      <c r="O336" s="60"/>
      <c r="P336" s="60"/>
      <c r="Q336" s="60"/>
      <c r="R336" s="57"/>
    </row>
    <row r="337" spans="1:18" s="14" customFormat="1" ht="18" customHeight="1">
      <c r="A337" s="423"/>
      <c r="B337" s="50"/>
      <c r="C337" s="57"/>
      <c r="D337" s="57"/>
      <c r="E337" s="57"/>
      <c r="F337" s="57"/>
      <c r="G337" s="57"/>
      <c r="H337" s="57"/>
      <c r="I337" s="57"/>
      <c r="J337" s="57"/>
      <c r="K337" s="60"/>
      <c r="L337" s="60"/>
      <c r="M337" s="60"/>
      <c r="N337" s="60"/>
      <c r="O337" s="60"/>
      <c r="P337" s="60"/>
      <c r="Q337" s="60"/>
      <c r="R337" s="57"/>
    </row>
    <row r="338" spans="1:18" s="14" customFormat="1" ht="18" customHeight="1">
      <c r="A338" s="423"/>
      <c r="B338" s="50"/>
      <c r="C338" s="57"/>
      <c r="D338" s="57"/>
      <c r="E338" s="57"/>
      <c r="F338" s="57"/>
      <c r="G338" s="57"/>
      <c r="H338" s="57"/>
      <c r="I338" s="57"/>
      <c r="J338" s="57"/>
      <c r="K338" s="60"/>
      <c r="L338" s="60"/>
      <c r="M338" s="60"/>
      <c r="N338" s="60"/>
      <c r="O338" s="60"/>
      <c r="P338" s="60"/>
      <c r="Q338" s="60"/>
      <c r="R338" s="57"/>
    </row>
    <row r="339" spans="1:18" s="14" customFormat="1" ht="21.75" customHeight="1">
      <c r="A339" s="423"/>
      <c r="B339" s="50"/>
      <c r="C339" s="57"/>
      <c r="D339" s="57"/>
      <c r="E339" s="57"/>
      <c r="F339" s="57"/>
      <c r="G339" s="57"/>
      <c r="H339" s="57"/>
      <c r="I339" s="57"/>
      <c r="J339" s="57"/>
      <c r="K339" s="60"/>
      <c r="L339" s="60"/>
      <c r="M339" s="60"/>
      <c r="N339" s="60"/>
      <c r="O339" s="60"/>
      <c r="P339" s="60"/>
      <c r="Q339" s="60"/>
      <c r="R339" s="57"/>
    </row>
    <row r="340" spans="1:2" s="14" customFormat="1" ht="18" customHeight="1">
      <c r="A340" s="423">
        <v>24</v>
      </c>
      <c r="B340" s="61" t="s">
        <v>77</v>
      </c>
    </row>
    <row r="341" spans="1:2" s="14" customFormat="1" ht="18" customHeight="1">
      <c r="A341" s="423"/>
      <c r="B341" s="61"/>
    </row>
    <row r="342" spans="1:18" s="14" customFormat="1" ht="18" customHeight="1">
      <c r="A342" s="417"/>
      <c r="G342" s="443" t="s">
        <v>106</v>
      </c>
      <c r="H342" s="443"/>
      <c r="I342" s="443"/>
      <c r="J342" s="60"/>
      <c r="K342" s="447" t="s">
        <v>84</v>
      </c>
      <c r="L342" s="447"/>
      <c r="M342" s="447"/>
      <c r="N342" s="75"/>
      <c r="O342" s="75"/>
      <c r="P342" s="75"/>
      <c r="Q342" s="75"/>
      <c r="R342" s="57"/>
    </row>
    <row r="343" spans="1:18" s="14" customFormat="1" ht="18" customHeight="1">
      <c r="A343" s="417"/>
      <c r="G343" s="443" t="s">
        <v>24</v>
      </c>
      <c r="H343" s="443"/>
      <c r="I343" s="443"/>
      <c r="J343" s="60"/>
      <c r="K343" s="447" t="s">
        <v>24</v>
      </c>
      <c r="L343" s="447"/>
      <c r="M343" s="447"/>
      <c r="N343" s="75"/>
      <c r="O343" s="75"/>
      <c r="P343" s="75"/>
      <c r="Q343" s="75"/>
      <c r="R343" s="57"/>
    </row>
    <row r="344" spans="1:17" s="14" customFormat="1" ht="18" customHeight="1">
      <c r="A344" s="417"/>
      <c r="G344" s="365" t="str">
        <f>G262</f>
        <v>30.09.2008</v>
      </c>
      <c r="H344" s="365"/>
      <c r="I344" s="365" t="str">
        <f>I262</f>
        <v>30.09.2007</v>
      </c>
      <c r="J344" s="275"/>
      <c r="K344" s="365" t="str">
        <f>K262</f>
        <v>30.09.2008</v>
      </c>
      <c r="L344" s="365"/>
      <c r="M344" s="365" t="str">
        <f>M262</f>
        <v>30.09.2007</v>
      </c>
      <c r="N344" s="76"/>
      <c r="O344" s="76"/>
      <c r="P344" s="76"/>
      <c r="Q344" s="76"/>
    </row>
    <row r="345" s="14" customFormat="1" ht="12" customHeight="1">
      <c r="A345" s="417"/>
    </row>
    <row r="346" spans="1:2" s="14" customFormat="1" ht="18" customHeight="1">
      <c r="A346" s="417"/>
      <c r="B346" s="50" t="s">
        <v>107</v>
      </c>
    </row>
    <row r="347" spans="1:17" s="14" customFormat="1" ht="15" customHeight="1">
      <c r="A347" s="417"/>
      <c r="B347" s="50"/>
      <c r="G347" s="18"/>
      <c r="H347" s="63"/>
      <c r="I347" s="18"/>
      <c r="J347" s="18"/>
      <c r="K347" s="18"/>
      <c r="L347" s="63"/>
      <c r="M347" s="18"/>
      <c r="N347" s="63"/>
      <c r="O347" s="63"/>
      <c r="P347" s="63"/>
      <c r="Q347" s="63"/>
    </row>
    <row r="348" spans="1:17" s="14" customFormat="1" ht="18" customHeight="1">
      <c r="A348" s="417"/>
      <c r="B348" s="14" t="s">
        <v>55</v>
      </c>
      <c r="C348" s="57"/>
      <c r="E348" s="107"/>
      <c r="G348" s="63"/>
      <c r="H348" s="63"/>
      <c r="I348" s="18"/>
      <c r="J348" s="18"/>
      <c r="K348" s="18"/>
      <c r="L348" s="63"/>
      <c r="M348" s="18"/>
      <c r="N348" s="63"/>
      <c r="O348" s="63"/>
      <c r="P348" s="63"/>
      <c r="Q348" s="63"/>
    </row>
    <row r="349" spans="1:17" s="14" customFormat="1" ht="18" customHeight="1">
      <c r="A349" s="417"/>
      <c r="B349" s="50" t="s">
        <v>194</v>
      </c>
      <c r="C349" s="57"/>
      <c r="E349" s="107"/>
      <c r="G349" s="63"/>
      <c r="H349" s="63"/>
      <c r="I349" s="18"/>
      <c r="J349" s="18"/>
      <c r="K349" s="18"/>
      <c r="L349" s="63"/>
      <c r="M349" s="18"/>
      <c r="N349" s="63"/>
      <c r="O349" s="63"/>
      <c r="P349" s="63"/>
      <c r="Q349" s="63"/>
    </row>
    <row r="350" spans="1:17" s="14" customFormat="1" ht="18" customHeight="1">
      <c r="A350" s="417"/>
      <c r="B350" s="50" t="s">
        <v>272</v>
      </c>
      <c r="E350" s="107" t="s">
        <v>273</v>
      </c>
      <c r="G350" s="139">
        <f>'Income Statement'!C31</f>
        <v>16281000</v>
      </c>
      <c r="H350" s="139"/>
      <c r="I350" s="81">
        <v>12950</v>
      </c>
      <c r="J350" s="81"/>
      <c r="K350" s="139">
        <f>'Income Statement'!G31</f>
        <v>29852000</v>
      </c>
      <c r="L350" s="139"/>
      <c r="M350" s="81">
        <v>22936</v>
      </c>
      <c r="N350" s="98"/>
      <c r="O350" s="63"/>
      <c r="P350" s="63"/>
      <c r="Q350" s="63"/>
    </row>
    <row r="351" spans="1:17" s="14" customFormat="1" ht="13.5" customHeight="1">
      <c r="A351" s="417"/>
      <c r="B351" s="50"/>
      <c r="E351" s="107"/>
      <c r="G351" s="81"/>
      <c r="H351" s="81"/>
      <c r="I351" s="81"/>
      <c r="J351" s="81"/>
      <c r="K351" s="81"/>
      <c r="L351" s="81"/>
      <c r="M351" s="81"/>
      <c r="N351" s="18"/>
      <c r="O351" s="63"/>
      <c r="P351" s="63"/>
      <c r="Q351" s="63"/>
    </row>
    <row r="352" spans="1:17" s="14" customFormat="1" ht="18" customHeight="1">
      <c r="A352" s="417"/>
      <c r="B352" s="14" t="s">
        <v>151</v>
      </c>
      <c r="E352" s="107"/>
      <c r="G352" s="81"/>
      <c r="H352" s="81"/>
      <c r="I352" s="81"/>
      <c r="J352" s="81"/>
      <c r="K352" s="81"/>
      <c r="L352" s="81"/>
      <c r="M352" s="81"/>
      <c r="N352" s="18"/>
      <c r="O352" s="63"/>
      <c r="P352" s="63"/>
      <c r="Q352" s="63"/>
    </row>
    <row r="353" spans="1:14" s="14" customFormat="1" ht="18" customHeight="1">
      <c r="A353" s="417"/>
      <c r="B353" s="14" t="s">
        <v>270</v>
      </c>
      <c r="E353" s="107" t="s">
        <v>271</v>
      </c>
      <c r="G353" s="359">
        <v>710971340</v>
      </c>
      <c r="H353" s="359"/>
      <c r="I353" s="307">
        <v>646338</v>
      </c>
      <c r="J353" s="307"/>
      <c r="K353" s="359">
        <v>709912000</v>
      </c>
      <c r="L353" s="141"/>
      <c r="M353" s="158">
        <v>646338</v>
      </c>
      <c r="N353" s="170"/>
    </row>
    <row r="354" spans="1:17" s="14" customFormat="1" ht="12.75" customHeight="1">
      <c r="A354" s="417"/>
      <c r="E354" s="107"/>
      <c r="G354" s="280"/>
      <c r="H354" s="281"/>
      <c r="I354" s="280"/>
      <c r="J354" s="281"/>
      <c r="K354" s="280"/>
      <c r="L354" s="281"/>
      <c r="M354" s="280"/>
      <c r="N354" s="102"/>
      <c r="O354" s="102"/>
      <c r="P354" s="102"/>
      <c r="Q354" s="102"/>
    </row>
    <row r="355" spans="1:29" s="14" customFormat="1" ht="18" customHeight="1" thickBot="1">
      <c r="A355" s="417"/>
      <c r="B355" s="50" t="s">
        <v>268</v>
      </c>
      <c r="E355" s="107" t="s">
        <v>269</v>
      </c>
      <c r="G355" s="282">
        <f>G350/G353*100</f>
        <v>2.2899657249193757</v>
      </c>
      <c r="H355" s="282"/>
      <c r="I355" s="282">
        <f>I350/I353*100</f>
        <v>2.003595641908723</v>
      </c>
      <c r="J355" s="282"/>
      <c r="K355" s="282">
        <f>K350/K353*100</f>
        <v>4.2050282288508996</v>
      </c>
      <c r="L355" s="282"/>
      <c r="M355" s="282">
        <f>M350/M353*100</f>
        <v>3.548607694426136</v>
      </c>
      <c r="N355" s="251"/>
      <c r="P355" s="253"/>
      <c r="Q355" s="253"/>
      <c r="R355" s="253"/>
      <c r="S355" s="253"/>
      <c r="T355" s="115"/>
      <c r="U355" s="115"/>
      <c r="V355" s="115"/>
      <c r="W355" s="115"/>
      <c r="X355" s="115"/>
      <c r="Y355" s="115"/>
      <c r="Z355" s="115"/>
      <c r="AA355" s="115"/>
      <c r="AB355" s="114"/>
      <c r="AC355" s="114"/>
    </row>
    <row r="356" spans="1:29" s="14" customFormat="1" ht="15.75" customHeight="1" thickTop="1">
      <c r="A356" s="417"/>
      <c r="B356" s="56"/>
      <c r="P356" s="115"/>
      <c r="Q356" s="115"/>
      <c r="R356" s="115"/>
      <c r="S356" s="115"/>
      <c r="T356" s="115"/>
      <c r="U356" s="115"/>
      <c r="V356" s="115"/>
      <c r="W356" s="115"/>
      <c r="X356" s="115"/>
      <c r="Y356" s="115"/>
      <c r="Z356" s="115"/>
      <c r="AA356" s="115"/>
      <c r="AB356" s="114"/>
      <c r="AC356" s="114"/>
    </row>
    <row r="357" spans="1:29" s="14" customFormat="1" ht="18" customHeight="1">
      <c r="A357" s="417"/>
      <c r="B357" s="71"/>
      <c r="C357" s="71"/>
      <c r="D357" s="71"/>
      <c r="E357" s="71"/>
      <c r="F357" s="71"/>
      <c r="G357" s="71"/>
      <c r="H357" s="71"/>
      <c r="I357" s="71"/>
      <c r="J357" s="71"/>
      <c r="K357" s="71"/>
      <c r="L357" s="71"/>
      <c r="M357" s="71"/>
      <c r="N357" s="62"/>
      <c r="O357" s="62"/>
      <c r="P357" s="115"/>
      <c r="Q357" s="115"/>
      <c r="R357" s="115"/>
      <c r="S357" s="115"/>
      <c r="T357" s="115"/>
      <c r="U357" s="115"/>
      <c r="V357" s="115"/>
      <c r="W357" s="115"/>
      <c r="X357" s="115"/>
      <c r="Y357" s="115"/>
      <c r="Z357" s="115"/>
      <c r="AA357" s="115"/>
      <c r="AB357" s="114"/>
      <c r="AC357" s="114"/>
    </row>
    <row r="358" spans="1:29" s="14" customFormat="1" ht="18" customHeight="1">
      <c r="A358" s="417"/>
      <c r="B358" s="71"/>
      <c r="C358" s="71"/>
      <c r="D358" s="71"/>
      <c r="E358" s="71"/>
      <c r="F358" s="71"/>
      <c r="G358" s="71"/>
      <c r="H358" s="71"/>
      <c r="I358" s="71"/>
      <c r="J358" s="71"/>
      <c r="K358" s="71"/>
      <c r="L358" s="71"/>
      <c r="M358" s="71"/>
      <c r="N358" s="62"/>
      <c r="O358" s="62"/>
      <c r="P358" s="115"/>
      <c r="Q358" s="115"/>
      <c r="R358" s="115"/>
      <c r="S358" s="115"/>
      <c r="T358" s="115"/>
      <c r="U358" s="115"/>
      <c r="V358" s="115"/>
      <c r="W358" s="115"/>
      <c r="X358" s="115"/>
      <c r="Y358" s="115"/>
      <c r="Z358" s="115"/>
      <c r="AA358" s="115"/>
      <c r="AB358" s="114"/>
      <c r="AC358" s="114"/>
    </row>
    <row r="359" spans="1:29" s="14" customFormat="1" ht="18" customHeight="1">
      <c r="A359" s="417"/>
      <c r="B359" s="71"/>
      <c r="C359" s="71"/>
      <c r="D359" s="71"/>
      <c r="E359" s="71"/>
      <c r="F359" s="71"/>
      <c r="G359" s="71"/>
      <c r="H359" s="71"/>
      <c r="I359" s="71"/>
      <c r="J359" s="71"/>
      <c r="K359" s="71"/>
      <c r="L359" s="71"/>
      <c r="M359" s="71"/>
      <c r="N359" s="62"/>
      <c r="O359" s="62"/>
      <c r="P359" s="115"/>
      <c r="Q359" s="115"/>
      <c r="R359" s="115"/>
      <c r="S359" s="115"/>
      <c r="T359" s="115"/>
      <c r="U359" s="115"/>
      <c r="V359" s="115"/>
      <c r="W359" s="115"/>
      <c r="X359" s="115"/>
      <c r="Y359" s="115"/>
      <c r="Z359" s="115"/>
      <c r="AA359" s="115"/>
      <c r="AB359" s="114"/>
      <c r="AC359" s="114"/>
    </row>
    <row r="360" spans="1:29" s="14" customFormat="1" ht="18" customHeight="1">
      <c r="A360" s="417"/>
      <c r="B360" s="71"/>
      <c r="C360" s="71"/>
      <c r="D360" s="71"/>
      <c r="E360" s="71"/>
      <c r="F360" s="71"/>
      <c r="G360" s="71"/>
      <c r="H360" s="71"/>
      <c r="I360" s="71"/>
      <c r="J360" s="71"/>
      <c r="K360" s="71"/>
      <c r="L360" s="71"/>
      <c r="M360" s="71"/>
      <c r="N360" s="62"/>
      <c r="O360" s="62"/>
      <c r="P360" s="115"/>
      <c r="Q360" s="115"/>
      <c r="R360" s="115"/>
      <c r="S360" s="115"/>
      <c r="T360" s="115"/>
      <c r="U360" s="115"/>
      <c r="V360" s="115"/>
      <c r="W360" s="115"/>
      <c r="X360" s="115"/>
      <c r="Y360" s="115"/>
      <c r="Z360" s="115"/>
      <c r="AA360" s="115"/>
      <c r="AB360" s="114"/>
      <c r="AC360" s="114"/>
    </row>
    <row r="361" spans="1:29" s="49" customFormat="1" ht="18" customHeight="1">
      <c r="A361" s="418"/>
      <c r="B361" s="252"/>
      <c r="C361" s="252"/>
      <c r="D361" s="252"/>
      <c r="E361" s="252"/>
      <c r="F361" s="252"/>
      <c r="G361" s="252"/>
      <c r="H361" s="252"/>
      <c r="I361" s="252"/>
      <c r="J361" s="252"/>
      <c r="K361" s="252"/>
      <c r="L361" s="252"/>
      <c r="M361" s="252"/>
      <c r="N361" s="114"/>
      <c r="O361" s="114"/>
      <c r="P361" s="115"/>
      <c r="Q361" s="115"/>
      <c r="R361" s="115"/>
      <c r="S361" s="115"/>
      <c r="T361" s="115"/>
      <c r="U361" s="115"/>
      <c r="V361" s="115"/>
      <c r="W361" s="115"/>
      <c r="X361" s="115"/>
      <c r="Y361" s="115"/>
      <c r="Z361" s="115"/>
      <c r="AA361" s="115"/>
      <c r="AB361" s="114"/>
      <c r="AC361" s="114"/>
    </row>
    <row r="362" spans="1:18" s="49" customFormat="1" ht="18" customHeight="1">
      <c r="A362" s="418"/>
      <c r="B362" s="252"/>
      <c r="C362" s="252"/>
      <c r="D362" s="252"/>
      <c r="E362" s="252"/>
      <c r="F362" s="252"/>
      <c r="G362" s="252"/>
      <c r="H362" s="252"/>
      <c r="I362" s="252"/>
      <c r="J362" s="252"/>
      <c r="K362" s="252"/>
      <c r="L362" s="252"/>
      <c r="M362" s="252"/>
      <c r="N362" s="114"/>
      <c r="O362" s="114"/>
      <c r="P362" s="114"/>
      <c r="Q362" s="114"/>
      <c r="R362" s="58"/>
    </row>
    <row r="363" spans="1:18" s="49" customFormat="1" ht="18" customHeight="1">
      <c r="A363" s="418"/>
      <c r="B363" s="252"/>
      <c r="C363" s="252"/>
      <c r="D363" s="252"/>
      <c r="E363" s="252"/>
      <c r="F363" s="252"/>
      <c r="G363" s="252"/>
      <c r="H363" s="252"/>
      <c r="I363" s="252"/>
      <c r="J363" s="252"/>
      <c r="K363" s="252"/>
      <c r="L363" s="252"/>
      <c r="M363" s="252"/>
      <c r="N363" s="114"/>
      <c r="O363" s="114"/>
      <c r="P363" s="114"/>
      <c r="Q363" s="114"/>
      <c r="R363" s="58"/>
    </row>
    <row r="364" spans="1:18" s="49" customFormat="1" ht="18" customHeight="1">
      <c r="A364" s="418"/>
      <c r="B364" s="115"/>
      <c r="C364" s="115"/>
      <c r="D364" s="115"/>
      <c r="E364" s="115"/>
      <c r="F364" s="115"/>
      <c r="G364" s="115"/>
      <c r="H364" s="115"/>
      <c r="I364" s="115"/>
      <c r="J364" s="115"/>
      <c r="K364" s="115"/>
      <c r="L364" s="115"/>
      <c r="M364" s="115"/>
      <c r="N364" s="114"/>
      <c r="O364" s="114"/>
      <c r="P364" s="114"/>
      <c r="Q364" s="114"/>
      <c r="R364" s="58"/>
    </row>
    <row r="365" spans="1:18" s="56" customFormat="1" ht="18" customHeight="1">
      <c r="A365" s="61" t="s">
        <v>78</v>
      </c>
      <c r="D365" s="60"/>
      <c r="E365" s="60"/>
      <c r="F365" s="60"/>
      <c r="G365" s="60"/>
      <c r="H365" s="60"/>
      <c r="I365" s="60"/>
      <c r="J365" s="60"/>
      <c r="K365" s="60"/>
      <c r="L365" s="60"/>
      <c r="M365" s="60"/>
      <c r="N365" s="60"/>
      <c r="O365" s="60"/>
      <c r="P365" s="60"/>
      <c r="Q365" s="60"/>
      <c r="R365" s="60"/>
    </row>
    <row r="366" s="56" customFormat="1" ht="18" customHeight="1">
      <c r="A366" s="61" t="s">
        <v>79</v>
      </c>
    </row>
    <row r="367" s="56" customFormat="1" ht="18" customHeight="1">
      <c r="A367" s="61" t="s">
        <v>80</v>
      </c>
    </row>
    <row r="368" s="56" customFormat="1" ht="18" customHeight="1">
      <c r="A368" s="61" t="s">
        <v>243</v>
      </c>
    </row>
    <row r="369" s="56" customFormat="1" ht="18" customHeight="1">
      <c r="A369" s="116"/>
    </row>
    <row r="370" spans="1:18" s="14" customFormat="1" ht="18" customHeight="1">
      <c r="A370" s="50"/>
      <c r="B370" s="50"/>
      <c r="C370" s="50"/>
      <c r="D370" s="50"/>
      <c r="E370" s="50"/>
      <c r="F370" s="50"/>
      <c r="G370" s="63"/>
      <c r="H370" s="63"/>
      <c r="I370" s="18"/>
      <c r="J370" s="18"/>
      <c r="K370" s="63"/>
      <c r="L370" s="63"/>
      <c r="M370" s="63"/>
      <c r="N370" s="63"/>
      <c r="O370" s="63"/>
      <c r="P370" s="63"/>
      <c r="Q370" s="63"/>
      <c r="R370" s="18"/>
    </row>
    <row r="371" s="14" customFormat="1" ht="18" customHeight="1">
      <c r="A371" s="50"/>
    </row>
    <row r="372" s="14" customFormat="1" ht="18" customHeight="1">
      <c r="A372" s="50"/>
    </row>
    <row r="373" s="14" customFormat="1" ht="18" customHeight="1">
      <c r="A373" s="50"/>
    </row>
    <row r="374" s="14" customFormat="1" ht="18" customHeight="1">
      <c r="A374" s="50"/>
    </row>
    <row r="375" s="14" customFormat="1" ht="18" customHeight="1">
      <c r="A375" s="50"/>
    </row>
    <row r="376" s="14" customFormat="1" ht="18" customHeight="1">
      <c r="A376" s="50"/>
    </row>
    <row r="377" s="14" customFormat="1" ht="15" customHeight="1">
      <c r="A377" s="50"/>
    </row>
    <row r="378" s="14" customFormat="1" ht="15" customHeight="1">
      <c r="A378" s="50"/>
    </row>
    <row r="379" s="14" customFormat="1" ht="15" customHeight="1">
      <c r="A379" s="50"/>
    </row>
    <row r="380" s="14" customFormat="1" ht="15" customHeight="1">
      <c r="A380" s="50"/>
    </row>
    <row r="381" s="14" customFormat="1" ht="15" customHeight="1">
      <c r="A381" s="50"/>
    </row>
    <row r="382" s="14" customFormat="1" ht="15" customHeight="1">
      <c r="A382" s="50"/>
    </row>
    <row r="383" s="14" customFormat="1" ht="15" customHeight="1">
      <c r="A383" s="50"/>
    </row>
    <row r="384" s="14" customFormat="1" ht="15" customHeight="1">
      <c r="A384" s="50"/>
    </row>
    <row r="385" s="14" customFormat="1" ht="15" customHeight="1">
      <c r="A385" s="50"/>
    </row>
    <row r="386" s="14" customFormat="1" ht="15" customHeight="1">
      <c r="A386" s="50"/>
    </row>
    <row r="387" s="14" customFormat="1" ht="15" customHeight="1">
      <c r="A387" s="50"/>
    </row>
    <row r="388" s="14" customFormat="1" ht="15" customHeight="1">
      <c r="A388" s="50"/>
    </row>
    <row r="389" s="14" customFormat="1" ht="15" customHeight="1">
      <c r="A389" s="50"/>
    </row>
    <row r="390" s="14" customFormat="1" ht="15" customHeight="1">
      <c r="A390" s="50"/>
    </row>
    <row r="391" s="14" customFormat="1" ht="15" customHeight="1">
      <c r="A391" s="50"/>
    </row>
    <row r="392" s="14" customFormat="1" ht="15" customHeight="1">
      <c r="A392" s="50"/>
    </row>
    <row r="393" s="14" customFormat="1" ht="15" customHeight="1">
      <c r="A393" s="50"/>
    </row>
    <row r="394" s="14" customFormat="1" ht="18.75">
      <c r="A394" s="50"/>
    </row>
    <row r="395" s="14" customFormat="1" ht="18.75">
      <c r="A395" s="50"/>
    </row>
    <row r="396" s="14" customFormat="1" ht="18.75">
      <c r="A396" s="50"/>
    </row>
    <row r="397" s="14" customFormat="1" ht="18.75">
      <c r="A397" s="50"/>
    </row>
    <row r="398" s="14" customFormat="1" ht="18.75">
      <c r="A398" s="50"/>
    </row>
    <row r="399" s="14" customFormat="1" ht="18.75">
      <c r="A399" s="50"/>
    </row>
    <row r="400" s="14" customFormat="1" ht="18.75">
      <c r="A400" s="50"/>
    </row>
    <row r="401" s="14" customFormat="1" ht="18.75">
      <c r="A401" s="50"/>
    </row>
    <row r="402" s="14" customFormat="1" ht="18.75">
      <c r="A402" s="50"/>
    </row>
    <row r="403" s="14" customFormat="1" ht="18.75">
      <c r="A403" s="50"/>
    </row>
    <row r="404" s="14" customFormat="1" ht="18.75">
      <c r="A404" s="50"/>
    </row>
    <row r="405" s="14" customFormat="1" ht="18.75">
      <c r="A405" s="50"/>
    </row>
    <row r="406" s="14" customFormat="1" ht="18.75">
      <c r="A406" s="50"/>
    </row>
    <row r="407" s="14" customFormat="1" ht="18.75">
      <c r="A407" s="50"/>
    </row>
    <row r="408" s="14" customFormat="1" ht="18.75">
      <c r="A408" s="50"/>
    </row>
    <row r="409" s="14" customFormat="1" ht="18.75">
      <c r="A409" s="50"/>
    </row>
    <row r="410" s="14" customFormat="1" ht="18.75">
      <c r="A410" s="50"/>
    </row>
    <row r="411" s="14" customFormat="1" ht="18.75">
      <c r="A411" s="50"/>
    </row>
    <row r="412" s="14" customFormat="1" ht="18.75">
      <c r="A412" s="50"/>
    </row>
    <row r="413" spans="1:18" ht="15">
      <c r="A413" s="45"/>
      <c r="B413" s="46"/>
      <c r="C413" s="46"/>
      <c r="D413" s="46"/>
      <c r="E413" s="46"/>
      <c r="F413" s="46"/>
      <c r="G413" s="46"/>
      <c r="H413" s="46"/>
      <c r="I413" s="46"/>
      <c r="J413" s="46"/>
      <c r="K413" s="46"/>
      <c r="L413" s="46"/>
      <c r="M413" s="46"/>
      <c r="N413" s="46"/>
      <c r="O413" s="46"/>
      <c r="P413" s="46"/>
      <c r="Q413" s="46"/>
      <c r="R413" s="46"/>
    </row>
    <row r="414" spans="1:18" ht="15">
      <c r="A414" s="45"/>
      <c r="B414" s="46"/>
      <c r="C414" s="46"/>
      <c r="D414" s="46"/>
      <c r="E414" s="46"/>
      <c r="F414" s="46"/>
      <c r="G414" s="46"/>
      <c r="H414" s="46"/>
      <c r="I414" s="46"/>
      <c r="J414" s="46"/>
      <c r="K414" s="46"/>
      <c r="L414" s="46"/>
      <c r="M414" s="46"/>
      <c r="N414" s="46"/>
      <c r="O414" s="46"/>
      <c r="P414" s="46"/>
      <c r="Q414" s="46"/>
      <c r="R414" s="46"/>
    </row>
    <row r="415" spans="1:18" ht="15">
      <c r="A415" s="45"/>
      <c r="B415" s="46"/>
      <c r="C415" s="46"/>
      <c r="D415" s="46"/>
      <c r="E415" s="46"/>
      <c r="F415" s="46"/>
      <c r="G415" s="46"/>
      <c r="H415" s="46"/>
      <c r="I415" s="46"/>
      <c r="J415" s="46"/>
      <c r="K415" s="46"/>
      <c r="L415" s="46"/>
      <c r="M415" s="46"/>
      <c r="N415" s="46"/>
      <c r="O415" s="46"/>
      <c r="P415" s="46"/>
      <c r="Q415" s="46"/>
      <c r="R415" s="46"/>
    </row>
    <row r="416" spans="1:18" ht="15">
      <c r="A416" s="45"/>
      <c r="B416" s="46"/>
      <c r="C416" s="46"/>
      <c r="D416" s="46"/>
      <c r="E416" s="46"/>
      <c r="F416" s="46"/>
      <c r="G416" s="46"/>
      <c r="H416" s="46"/>
      <c r="I416" s="46"/>
      <c r="J416" s="46"/>
      <c r="K416" s="46"/>
      <c r="L416" s="46"/>
      <c r="M416" s="46"/>
      <c r="N416" s="46"/>
      <c r="O416" s="46"/>
      <c r="P416" s="46"/>
      <c r="Q416" s="46"/>
      <c r="R416" s="46"/>
    </row>
    <row r="417" spans="1:18" ht="15">
      <c r="A417" s="45"/>
      <c r="B417" s="46"/>
      <c r="C417" s="46"/>
      <c r="D417" s="46"/>
      <c r="E417" s="46"/>
      <c r="F417" s="46"/>
      <c r="G417" s="46"/>
      <c r="H417" s="46"/>
      <c r="I417" s="46"/>
      <c r="J417" s="46"/>
      <c r="K417" s="46"/>
      <c r="L417" s="46"/>
      <c r="M417" s="46"/>
      <c r="N417" s="46"/>
      <c r="O417" s="46"/>
      <c r="P417" s="46"/>
      <c r="Q417" s="46"/>
      <c r="R417" s="46"/>
    </row>
    <row r="418" spans="1:18" ht="15">
      <c r="A418" s="45"/>
      <c r="B418" s="46"/>
      <c r="C418" s="46"/>
      <c r="D418" s="46"/>
      <c r="E418" s="46"/>
      <c r="F418" s="46"/>
      <c r="G418" s="46"/>
      <c r="H418" s="46"/>
      <c r="I418" s="46"/>
      <c r="J418" s="46"/>
      <c r="K418" s="46"/>
      <c r="L418" s="46"/>
      <c r="M418" s="46"/>
      <c r="N418" s="46"/>
      <c r="O418" s="46"/>
      <c r="P418" s="46"/>
      <c r="Q418" s="46"/>
      <c r="R418" s="46"/>
    </row>
    <row r="419" spans="1:18" ht="15">
      <c r="A419" s="45"/>
      <c r="B419" s="46"/>
      <c r="C419" s="46"/>
      <c r="D419" s="46"/>
      <c r="E419" s="46"/>
      <c r="F419" s="46"/>
      <c r="G419" s="46"/>
      <c r="H419" s="46"/>
      <c r="I419" s="46"/>
      <c r="J419" s="46"/>
      <c r="K419" s="46"/>
      <c r="L419" s="46"/>
      <c r="M419" s="46"/>
      <c r="N419" s="46"/>
      <c r="O419" s="46"/>
      <c r="P419" s="46"/>
      <c r="Q419" s="46"/>
      <c r="R419" s="46"/>
    </row>
    <row r="420" spans="1:18" ht="15">
      <c r="A420" s="45"/>
      <c r="B420" s="46"/>
      <c r="C420" s="46"/>
      <c r="D420" s="46"/>
      <c r="E420" s="46"/>
      <c r="F420" s="46"/>
      <c r="G420" s="46"/>
      <c r="H420" s="46"/>
      <c r="I420" s="46"/>
      <c r="J420" s="46"/>
      <c r="K420" s="46"/>
      <c r="L420" s="46"/>
      <c r="M420" s="46"/>
      <c r="N420" s="46"/>
      <c r="O420" s="46"/>
      <c r="P420" s="46"/>
      <c r="Q420" s="46"/>
      <c r="R420" s="46"/>
    </row>
    <row r="421" spans="1:18" ht="15">
      <c r="A421" s="45"/>
      <c r="B421" s="46"/>
      <c r="C421" s="46"/>
      <c r="D421" s="46"/>
      <c r="E421" s="46"/>
      <c r="F421" s="46"/>
      <c r="G421" s="46"/>
      <c r="H421" s="46"/>
      <c r="I421" s="46"/>
      <c r="J421" s="46"/>
      <c r="K421" s="46"/>
      <c r="L421" s="46"/>
      <c r="M421" s="46"/>
      <c r="N421" s="46"/>
      <c r="O421" s="46"/>
      <c r="P421" s="46"/>
      <c r="Q421" s="46"/>
      <c r="R421" s="46"/>
    </row>
    <row r="422" spans="1:18" ht="15">
      <c r="A422" s="45"/>
      <c r="B422" s="46"/>
      <c r="C422" s="46"/>
      <c r="D422" s="46"/>
      <c r="E422" s="46"/>
      <c r="F422" s="46"/>
      <c r="G422" s="46"/>
      <c r="H422" s="46"/>
      <c r="I422" s="46"/>
      <c r="J422" s="46"/>
      <c r="K422" s="46"/>
      <c r="L422" s="46"/>
      <c r="M422" s="46"/>
      <c r="N422" s="46"/>
      <c r="O422" s="46"/>
      <c r="P422" s="46"/>
      <c r="Q422" s="46"/>
      <c r="R422" s="46"/>
    </row>
    <row r="423" spans="1:18" ht="15">
      <c r="A423" s="45"/>
      <c r="B423" s="46"/>
      <c r="C423" s="46"/>
      <c r="D423" s="46"/>
      <c r="E423" s="46"/>
      <c r="F423" s="46"/>
      <c r="G423" s="46"/>
      <c r="H423" s="46"/>
      <c r="I423" s="46"/>
      <c r="J423" s="46"/>
      <c r="K423" s="46"/>
      <c r="L423" s="46"/>
      <c r="M423" s="46"/>
      <c r="N423" s="46"/>
      <c r="O423" s="46"/>
      <c r="P423" s="46"/>
      <c r="Q423" s="46"/>
      <c r="R423" s="46"/>
    </row>
    <row r="424" spans="1:18" ht="15">
      <c r="A424" s="45"/>
      <c r="B424" s="46"/>
      <c r="C424" s="46"/>
      <c r="D424" s="46"/>
      <c r="E424" s="46"/>
      <c r="F424" s="46"/>
      <c r="G424" s="46"/>
      <c r="H424" s="46"/>
      <c r="I424" s="46"/>
      <c r="J424" s="46"/>
      <c r="K424" s="46"/>
      <c r="L424" s="46"/>
      <c r="M424" s="46"/>
      <c r="N424" s="46"/>
      <c r="O424" s="46"/>
      <c r="P424" s="46"/>
      <c r="Q424" s="46"/>
      <c r="R424" s="46"/>
    </row>
    <row r="425" spans="1:18" ht="15">
      <c r="A425" s="45"/>
      <c r="B425" s="46"/>
      <c r="C425" s="46"/>
      <c r="D425" s="46"/>
      <c r="E425" s="46"/>
      <c r="F425" s="46"/>
      <c r="G425" s="46"/>
      <c r="H425" s="46"/>
      <c r="I425" s="46"/>
      <c r="J425" s="46"/>
      <c r="K425" s="46"/>
      <c r="L425" s="46"/>
      <c r="M425" s="46"/>
      <c r="N425" s="46"/>
      <c r="O425" s="46"/>
      <c r="P425" s="46"/>
      <c r="Q425" s="46"/>
      <c r="R425" s="46"/>
    </row>
    <row r="426" spans="1:18" ht="15">
      <c r="A426" s="45"/>
      <c r="B426" s="46"/>
      <c r="C426" s="46"/>
      <c r="D426" s="46"/>
      <c r="E426" s="46"/>
      <c r="F426" s="46"/>
      <c r="G426" s="46"/>
      <c r="H426" s="46"/>
      <c r="I426" s="46"/>
      <c r="J426" s="46"/>
      <c r="K426" s="46"/>
      <c r="L426" s="46"/>
      <c r="M426" s="46"/>
      <c r="N426" s="46"/>
      <c r="O426" s="46"/>
      <c r="P426" s="46"/>
      <c r="Q426" s="46"/>
      <c r="R426" s="46"/>
    </row>
    <row r="427" spans="1:18" ht="15">
      <c r="A427" s="45"/>
      <c r="B427" s="46"/>
      <c r="C427" s="46"/>
      <c r="D427" s="46"/>
      <c r="E427" s="46"/>
      <c r="F427" s="46"/>
      <c r="G427" s="46"/>
      <c r="H427" s="46"/>
      <c r="I427" s="46"/>
      <c r="J427" s="46"/>
      <c r="K427" s="46"/>
      <c r="L427" s="46"/>
      <c r="M427" s="46"/>
      <c r="N427" s="46"/>
      <c r="O427" s="46"/>
      <c r="P427" s="46"/>
      <c r="Q427" s="46"/>
      <c r="R427" s="46"/>
    </row>
    <row r="428" spans="1:18" ht="15">
      <c r="A428" s="45"/>
      <c r="B428" s="46"/>
      <c r="C428" s="46"/>
      <c r="D428" s="46"/>
      <c r="E428" s="46"/>
      <c r="F428" s="46"/>
      <c r="G428" s="46"/>
      <c r="H428" s="46"/>
      <c r="I428" s="46"/>
      <c r="J428" s="46"/>
      <c r="K428" s="46"/>
      <c r="L428" s="46"/>
      <c r="M428" s="46"/>
      <c r="N428" s="46"/>
      <c r="O428" s="46"/>
      <c r="P428" s="46"/>
      <c r="Q428" s="46"/>
      <c r="R428" s="46"/>
    </row>
    <row r="429" spans="1:18" ht="15">
      <c r="A429" s="45"/>
      <c r="B429" s="46"/>
      <c r="C429" s="46"/>
      <c r="D429" s="46"/>
      <c r="E429" s="46"/>
      <c r="F429" s="46"/>
      <c r="G429" s="46"/>
      <c r="H429" s="46"/>
      <c r="I429" s="46"/>
      <c r="J429" s="46"/>
      <c r="K429" s="46"/>
      <c r="L429" s="46"/>
      <c r="M429" s="46"/>
      <c r="N429" s="46"/>
      <c r="O429" s="46"/>
      <c r="P429" s="46"/>
      <c r="Q429" s="46"/>
      <c r="R429" s="46"/>
    </row>
    <row r="430" spans="1:18" ht="15">
      <c r="A430" s="45"/>
      <c r="B430" s="46"/>
      <c r="C430" s="46"/>
      <c r="D430" s="46"/>
      <c r="E430" s="46"/>
      <c r="F430" s="46"/>
      <c r="G430" s="46"/>
      <c r="H430" s="46"/>
      <c r="I430" s="46"/>
      <c r="J430" s="46"/>
      <c r="K430" s="46"/>
      <c r="L430" s="46"/>
      <c r="M430" s="46"/>
      <c r="N430" s="46"/>
      <c r="O430" s="46"/>
      <c r="P430" s="46"/>
      <c r="Q430" s="46"/>
      <c r="R430" s="46"/>
    </row>
    <row r="431" spans="1:18" ht="15">
      <c r="A431" s="45"/>
      <c r="B431" s="46"/>
      <c r="C431" s="46"/>
      <c r="D431" s="46"/>
      <c r="E431" s="46"/>
      <c r="F431" s="46"/>
      <c r="G431" s="46"/>
      <c r="H431" s="46"/>
      <c r="I431" s="46"/>
      <c r="J431" s="46"/>
      <c r="K431" s="46"/>
      <c r="L431" s="46"/>
      <c r="M431" s="46"/>
      <c r="N431" s="46"/>
      <c r="O431" s="46"/>
      <c r="P431" s="46"/>
      <c r="Q431" s="46"/>
      <c r="R431" s="46"/>
    </row>
    <row r="432" spans="1:18" ht="15">
      <c r="A432" s="45"/>
      <c r="B432" s="46"/>
      <c r="C432" s="46"/>
      <c r="D432" s="46"/>
      <c r="E432" s="46"/>
      <c r="F432" s="46"/>
      <c r="G432" s="46"/>
      <c r="H432" s="46"/>
      <c r="I432" s="46"/>
      <c r="J432" s="46"/>
      <c r="K432" s="46"/>
      <c r="L432" s="46"/>
      <c r="M432" s="46"/>
      <c r="N432" s="46"/>
      <c r="O432" s="46"/>
      <c r="P432" s="46"/>
      <c r="Q432" s="46"/>
      <c r="R432" s="46"/>
    </row>
    <row r="433" spans="1:18" ht="15">
      <c r="A433" s="45"/>
      <c r="B433" s="46"/>
      <c r="C433" s="46"/>
      <c r="D433" s="46"/>
      <c r="E433" s="46"/>
      <c r="F433" s="46"/>
      <c r="G433" s="46"/>
      <c r="H433" s="46"/>
      <c r="I433" s="46"/>
      <c r="J433" s="46"/>
      <c r="K433" s="46"/>
      <c r="L433" s="46"/>
      <c r="M433" s="46"/>
      <c r="N433" s="46"/>
      <c r="O433" s="46"/>
      <c r="P433" s="46"/>
      <c r="Q433" s="46"/>
      <c r="R433" s="46"/>
    </row>
    <row r="434" spans="1:18" ht="15">
      <c r="A434" s="45"/>
      <c r="B434" s="46"/>
      <c r="C434" s="46"/>
      <c r="D434" s="46"/>
      <c r="E434" s="46"/>
      <c r="F434" s="46"/>
      <c r="G434" s="46"/>
      <c r="H434" s="46"/>
      <c r="I434" s="46"/>
      <c r="J434" s="46"/>
      <c r="K434" s="46"/>
      <c r="L434" s="46"/>
      <c r="M434" s="46"/>
      <c r="N434" s="46"/>
      <c r="O434" s="46"/>
      <c r="P434" s="46"/>
      <c r="Q434" s="46"/>
      <c r="R434" s="46"/>
    </row>
    <row r="435" spans="1:18" ht="12.75">
      <c r="A435" s="47"/>
      <c r="B435" s="51"/>
      <c r="C435" s="51"/>
      <c r="D435" s="51"/>
      <c r="E435" s="51"/>
      <c r="F435" s="51"/>
      <c r="G435" s="51"/>
      <c r="H435" s="51"/>
      <c r="I435" s="51"/>
      <c r="J435" s="51"/>
      <c r="K435" s="51"/>
      <c r="L435" s="51"/>
      <c r="M435" s="51"/>
      <c r="N435" s="51"/>
      <c r="O435" s="51"/>
      <c r="P435" s="51"/>
      <c r="Q435" s="51"/>
      <c r="R435" s="51"/>
    </row>
    <row r="436" spans="1:18" ht="12.75">
      <c r="A436" s="47"/>
      <c r="B436" s="51"/>
      <c r="C436" s="51"/>
      <c r="D436" s="51"/>
      <c r="E436" s="51"/>
      <c r="F436" s="51"/>
      <c r="G436" s="51"/>
      <c r="H436" s="51"/>
      <c r="I436" s="51"/>
      <c r="J436" s="51"/>
      <c r="K436" s="51"/>
      <c r="L436" s="51"/>
      <c r="M436" s="51"/>
      <c r="N436" s="51"/>
      <c r="O436" s="51"/>
      <c r="P436" s="51"/>
      <c r="Q436" s="51"/>
      <c r="R436" s="51"/>
    </row>
    <row r="437" spans="1:18" ht="12.75">
      <c r="A437" s="47"/>
      <c r="B437" s="51"/>
      <c r="C437" s="51"/>
      <c r="D437" s="51"/>
      <c r="E437" s="51"/>
      <c r="F437" s="51"/>
      <c r="G437" s="51"/>
      <c r="H437" s="51"/>
      <c r="I437" s="51"/>
      <c r="J437" s="51"/>
      <c r="K437" s="51"/>
      <c r="L437" s="51"/>
      <c r="M437" s="51"/>
      <c r="N437" s="51"/>
      <c r="O437" s="51"/>
      <c r="P437" s="51"/>
      <c r="Q437" s="51"/>
      <c r="R437" s="51"/>
    </row>
  </sheetData>
  <sheetProtection/>
  <mergeCells count="46">
    <mergeCell ref="S319:T319"/>
    <mergeCell ref="G342:I342"/>
    <mergeCell ref="G343:I343"/>
    <mergeCell ref="Q320:R320"/>
    <mergeCell ref="K342:M342"/>
    <mergeCell ref="K343:M343"/>
    <mergeCell ref="S322:T322"/>
    <mergeCell ref="K234:M234"/>
    <mergeCell ref="Q308:R308"/>
    <mergeCell ref="S308:T308"/>
    <mergeCell ref="S313:T313"/>
    <mergeCell ref="Q312:R312"/>
    <mergeCell ref="Q313:R313"/>
    <mergeCell ref="K260:M260"/>
    <mergeCell ref="K261:M261"/>
    <mergeCell ref="K313:L313"/>
    <mergeCell ref="Q318:R318"/>
    <mergeCell ref="Q322:R322"/>
    <mergeCell ref="P211:AA211"/>
    <mergeCell ref="P212:AA212"/>
    <mergeCell ref="P214:AA214"/>
    <mergeCell ref="S320:T320"/>
    <mergeCell ref="Q314:R314"/>
    <mergeCell ref="S314:T314"/>
    <mergeCell ref="S318:T318"/>
    <mergeCell ref="Q319:R319"/>
    <mergeCell ref="B265:C265"/>
    <mergeCell ref="B286:G286"/>
    <mergeCell ref="B264:C264"/>
    <mergeCell ref="B7:E7"/>
    <mergeCell ref="G233:I233"/>
    <mergeCell ref="G234:I234"/>
    <mergeCell ref="G261:I261"/>
    <mergeCell ref="G260:I260"/>
    <mergeCell ref="B16:K16"/>
    <mergeCell ref="K81:M81"/>
    <mergeCell ref="K233:M233"/>
    <mergeCell ref="G154:I154"/>
    <mergeCell ref="K154:M154"/>
    <mergeCell ref="G155:I155"/>
    <mergeCell ref="K155:M155"/>
    <mergeCell ref="B35:M36"/>
    <mergeCell ref="B26:M26"/>
    <mergeCell ref="B196:M197"/>
    <mergeCell ref="B208:M209"/>
    <mergeCell ref="K67:M67"/>
  </mergeCells>
  <printOptions/>
  <pageMargins left="0.2" right="0.16" top="0.511811023622047" bottom="0.511811023622047" header="0.511811023622047" footer="0.511811023622047"/>
  <pageSetup horizontalDpi="600" verticalDpi="600" orientation="portrait" paperSize="9" scale="94" r:id="rId2"/>
  <rowBreaks count="9" manualBreakCount="9">
    <brk id="41" max="12" man="1"/>
    <brk id="74" max="12" man="1"/>
    <brk id="111" max="12" man="1"/>
    <brk id="149" max="12" man="1"/>
    <brk id="180" max="12" man="1"/>
    <brk id="218" max="12" man="1"/>
    <brk id="255" max="12" man="1"/>
    <brk id="292" max="12" man="1"/>
    <brk id="329"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Arab-Malaysian Corp.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AMCORP</dc:creator>
  <cp:keywords/>
  <dc:description/>
  <cp:lastModifiedBy>TKL</cp:lastModifiedBy>
  <cp:lastPrinted>2008-11-07T06:45:57Z</cp:lastPrinted>
  <dcterms:created xsi:type="dcterms:W3CDTF">1999-11-03T09:53:03Z</dcterms:created>
  <dcterms:modified xsi:type="dcterms:W3CDTF">2008-11-07T09:23:16Z</dcterms:modified>
  <cp:category/>
  <cp:version/>
  <cp:contentType/>
  <cp:contentStatus/>
</cp:coreProperties>
</file>